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6" windowHeight="7752"/>
  </bookViews>
  <sheets>
    <sheet name="Лист1" sheetId="1" r:id="rId1"/>
  </sheets>
  <definedNames>
    <definedName name="_GoBack" localSheetId="0">Лист1!$B$50</definedName>
  </definedNames>
  <calcPr calcId="125725"/>
</workbook>
</file>

<file path=xl/calcChain.xml><?xml version="1.0" encoding="utf-8"?>
<calcChain xmlns="http://schemas.openxmlformats.org/spreadsheetml/2006/main">
  <c r="L5" i="1"/>
  <c r="E6"/>
  <c r="F6"/>
  <c r="G6"/>
  <c r="E7"/>
  <c r="F7"/>
  <c r="G7"/>
  <c r="G5"/>
  <c r="F5"/>
  <c r="E5"/>
  <c r="H5"/>
  <c r="H6" l="1"/>
  <c r="L6" s="1"/>
  <c r="H7"/>
  <c r="L7" s="1"/>
  <c r="I5"/>
  <c r="J5" s="1"/>
  <c r="L8" l="1"/>
  <c r="I7"/>
  <c r="J7" s="1"/>
  <c r="I6"/>
  <c r="J6" s="1"/>
</calcChain>
</file>

<file path=xl/sharedStrings.xml><?xml version="1.0" encoding="utf-8"?>
<sst xmlns="http://schemas.openxmlformats.org/spreadsheetml/2006/main" count="28" uniqueCount="26">
  <si>
    <t>Обоснование начальной (максимальной) цены контракта, содержащее полученные заказчиком расчеты</t>
  </si>
  <si>
    <t>Расчет начальной (максимальной) цены контракта</t>
  </si>
  <si>
    <t>Наименование</t>
  </si>
  <si>
    <t>Средняя цена, руб.</t>
  </si>
  <si>
    <t>V - коэффициент вариации, %</t>
  </si>
  <si>
    <t>Необходимое значение коэффициента вариации, %</t>
  </si>
  <si>
    <t>ИТОГО</t>
  </si>
  <si>
    <t xml:space="preserve">где: </t>
  </si>
  <si>
    <t>п/п</t>
  </si>
  <si>
    <t xml:space="preserve">  - среднее квадратичное отклонение      </t>
  </si>
  <si>
    <t>Коммерческое предложение №2</t>
  </si>
  <si>
    <t>Приложение №3</t>
  </si>
  <si>
    <r>
      <t>ц</t>
    </r>
    <r>
      <rPr>
        <i/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</si>
  <si>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r>
      <t>&lt;ц&gt;</t>
    </r>
    <r>
      <rPr>
        <sz val="10"/>
        <color indexed="8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</si>
  <si>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</t>
    </r>
  </si>
  <si>
    <r>
      <t>НМЦК</t>
    </r>
    <r>
      <rPr>
        <i/>
        <vertAlign val="superscript"/>
        <sz val="10"/>
        <color indexed="8"/>
        <rFont val="Times New Roman"/>
        <family val="1"/>
        <charset val="204"/>
      </rPr>
      <t>рын</t>
    </r>
    <r>
      <rPr>
        <sz val="10"/>
        <color indexed="8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</si>
  <si>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v</t>
    </r>
    <r>
      <rPr>
        <sz val="10"/>
        <color indexed="8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</si>
  <si>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информации.</t>
    </r>
  </si>
  <si>
    <t xml:space="preserve">Коммерческое предложение №1 </t>
  </si>
  <si>
    <t>Количество</t>
  </si>
  <si>
    <t>Ед.Измерения</t>
  </si>
  <si>
    <t>Коммерческое предложение №3</t>
  </si>
  <si>
    <t>час</t>
  </si>
  <si>
    <t>РБ, г. Уфа, ул. Советская, 18, ворота (шлагбаум) один пост (круглосуточно)</t>
  </si>
  <si>
    <t>РБ, г. Уфа, ул. Пушкина, 106,  ворота (шлагбаум) один пост (круглосуточно)</t>
  </si>
  <si>
    <t>РБ, г. Уфа, ул. Цюрупы, 17,  (шлагбаум) гадземная автостоянка, один пост (с 08:00-20:00 - 12 часов)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</si>
</sst>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i/>
      <vertAlign val="superscript"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8" fillId="0" borderId="0" xfId="0" applyFont="1" applyFill="1" applyAlignment="1">
      <alignment wrapText="1"/>
    </xf>
    <xf numFmtId="0" fontId="0" fillId="0" borderId="0" xfId="0" applyFill="1"/>
    <xf numFmtId="0" fontId="8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left"/>
    </xf>
    <xf numFmtId="0" fontId="0" fillId="0" borderId="0" xfId="0" applyFill="1"/>
    <xf numFmtId="0" fontId="16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/>
    </xf>
    <xf numFmtId="0" fontId="4" fillId="0" borderId="0" xfId="1" applyFill="1" applyAlignment="1" applyProtection="1">
      <alignment horizontal="left"/>
    </xf>
    <xf numFmtId="2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right" wrapText="1"/>
    </xf>
    <xf numFmtId="0" fontId="8" fillId="0" borderId="6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3</xdr:row>
      <xdr:rowOff>76200</xdr:rowOff>
    </xdr:from>
    <xdr:to>
      <xdr:col>11</xdr:col>
      <xdr:colOff>809625</xdr:colOff>
      <xdr:row>3</xdr:row>
      <xdr:rowOff>561975</xdr:rowOff>
    </xdr:to>
    <xdr:pic>
      <xdr:nvPicPr>
        <xdr:cNvPr id="24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0100" y="781050"/>
          <a:ext cx="704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104775</xdr:rowOff>
    </xdr:to>
    <xdr:pic>
      <xdr:nvPicPr>
        <xdr:cNvPr id="24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704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419100</xdr:rowOff>
    </xdr:from>
    <xdr:to>
      <xdr:col>8</xdr:col>
      <xdr:colOff>1038225</xdr:colOff>
      <xdr:row>3</xdr:row>
      <xdr:rowOff>866775</xdr:rowOff>
    </xdr:to>
    <xdr:pic>
      <xdr:nvPicPr>
        <xdr:cNvPr id="240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43575" y="112395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3</xdr:row>
      <xdr:rowOff>504825</xdr:rowOff>
    </xdr:from>
    <xdr:to>
      <xdr:col>10</xdr:col>
      <xdr:colOff>0</xdr:colOff>
      <xdr:row>3</xdr:row>
      <xdr:rowOff>847725</xdr:rowOff>
    </xdr:to>
    <xdr:pic>
      <xdr:nvPicPr>
        <xdr:cNvPr id="240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10375" y="1209675"/>
          <a:ext cx="695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104775</xdr:colOff>
      <xdr:row>3</xdr:row>
      <xdr:rowOff>76200</xdr:rowOff>
    </xdr:from>
    <xdr:to>
      <xdr:col>11</xdr:col>
      <xdr:colOff>809625</xdr:colOff>
      <xdr:row>3</xdr:row>
      <xdr:rowOff>561975</xdr:rowOff>
    </xdr:to>
    <xdr:pic>
      <xdr:nvPicPr>
        <xdr:cNvPr id="24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0100" y="781050"/>
          <a:ext cx="704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104775</xdr:rowOff>
    </xdr:to>
    <xdr:pic>
      <xdr:nvPicPr>
        <xdr:cNvPr id="24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704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419100</xdr:rowOff>
    </xdr:from>
    <xdr:to>
      <xdr:col>8</xdr:col>
      <xdr:colOff>1038225</xdr:colOff>
      <xdr:row>3</xdr:row>
      <xdr:rowOff>866775</xdr:rowOff>
    </xdr:to>
    <xdr:pic>
      <xdr:nvPicPr>
        <xdr:cNvPr id="24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43575" y="112395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3</xdr:row>
      <xdr:rowOff>504825</xdr:rowOff>
    </xdr:from>
    <xdr:to>
      <xdr:col>10</xdr:col>
      <xdr:colOff>0</xdr:colOff>
      <xdr:row>3</xdr:row>
      <xdr:rowOff>847725</xdr:rowOff>
    </xdr:to>
    <xdr:pic>
      <xdr:nvPicPr>
        <xdr:cNvPr id="24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10375" y="1209675"/>
          <a:ext cx="695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104775</xdr:colOff>
      <xdr:row>3</xdr:row>
      <xdr:rowOff>76200</xdr:rowOff>
    </xdr:from>
    <xdr:to>
      <xdr:col>11</xdr:col>
      <xdr:colOff>809625</xdr:colOff>
      <xdr:row>3</xdr:row>
      <xdr:rowOff>561975</xdr:rowOff>
    </xdr:to>
    <xdr:pic>
      <xdr:nvPicPr>
        <xdr:cNvPr id="24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0100" y="781050"/>
          <a:ext cx="704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104775</xdr:rowOff>
    </xdr:to>
    <xdr:pic>
      <xdr:nvPicPr>
        <xdr:cNvPr id="24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704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419100</xdr:rowOff>
    </xdr:from>
    <xdr:to>
      <xdr:col>8</xdr:col>
      <xdr:colOff>1038225</xdr:colOff>
      <xdr:row>3</xdr:row>
      <xdr:rowOff>866775</xdr:rowOff>
    </xdr:to>
    <xdr:pic>
      <xdr:nvPicPr>
        <xdr:cNvPr id="24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43575" y="112395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3</xdr:row>
      <xdr:rowOff>504825</xdr:rowOff>
    </xdr:from>
    <xdr:to>
      <xdr:col>10</xdr:col>
      <xdr:colOff>0</xdr:colOff>
      <xdr:row>3</xdr:row>
      <xdr:rowOff>847725</xdr:rowOff>
    </xdr:to>
    <xdr:pic>
      <xdr:nvPicPr>
        <xdr:cNvPr id="241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10375" y="1209675"/>
          <a:ext cx="695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90" zoomScaleNormal="90" workbookViewId="0">
      <selection activeCell="K8" sqref="K8"/>
    </sheetView>
  </sheetViews>
  <sheetFormatPr defaultColWidth="9.109375" defaultRowHeight="14.4"/>
  <cols>
    <col min="1" max="1" width="3.44140625" style="2" customWidth="1"/>
    <col min="2" max="2" width="25" style="2" customWidth="1"/>
    <col min="3" max="3" width="8" style="2" customWidth="1"/>
    <col min="4" max="4" width="6.33203125" style="2" customWidth="1"/>
    <col min="5" max="5" width="9.88671875" style="2" customWidth="1"/>
    <col min="6" max="7" width="9" style="2" customWidth="1"/>
    <col min="8" max="8" width="15.33203125" style="2" customWidth="1"/>
    <col min="9" max="9" width="15.5546875" style="2" customWidth="1"/>
    <col min="10" max="10" width="11.109375" style="2" customWidth="1"/>
    <col min="11" max="11" width="12.109375" style="2" customWidth="1"/>
    <col min="12" max="12" width="15.33203125" style="2" customWidth="1"/>
    <col min="13" max="16384" width="9.109375" style="2"/>
  </cols>
  <sheetData>
    <row r="1" spans="1:13" ht="15" customHeight="1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</row>
    <row r="2" spans="1:13" ht="1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"/>
    </row>
    <row r="3" spans="1:13" ht="25.5" customHeight="1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4"/>
    </row>
    <row r="4" spans="1:13" ht="74.25" customHeight="1" thickBot="1">
      <c r="A4" s="5" t="s">
        <v>8</v>
      </c>
      <c r="B4" s="5" t="s">
        <v>2</v>
      </c>
      <c r="C4" s="5" t="s">
        <v>20</v>
      </c>
      <c r="D4" s="5" t="s">
        <v>19</v>
      </c>
      <c r="E4" s="5" t="s">
        <v>18</v>
      </c>
      <c r="F4" s="5" t="s">
        <v>10</v>
      </c>
      <c r="G4" s="5" t="s">
        <v>21</v>
      </c>
      <c r="H4" s="5" t="s">
        <v>3</v>
      </c>
      <c r="I4" s="6" t="s">
        <v>9</v>
      </c>
      <c r="J4" s="6" t="s">
        <v>4</v>
      </c>
      <c r="K4" s="6" t="s">
        <v>5</v>
      </c>
      <c r="L4" s="6"/>
      <c r="M4" s="7"/>
    </row>
    <row r="5" spans="1:13" ht="48" customHeight="1" thickBot="1">
      <c r="A5" s="14">
        <v>1</v>
      </c>
      <c r="B5" s="8" t="s">
        <v>23</v>
      </c>
      <c r="C5" s="9" t="s">
        <v>22</v>
      </c>
      <c r="D5" s="9">
        <v>8760</v>
      </c>
      <c r="E5" s="14">
        <f>75</f>
        <v>75</v>
      </c>
      <c r="F5" s="14">
        <f>80</f>
        <v>80</v>
      </c>
      <c r="G5" s="14">
        <f>85</f>
        <v>85</v>
      </c>
      <c r="H5" s="10">
        <f>ROUND(AVERAGE(E5,F5,G5),2)</f>
        <v>80</v>
      </c>
      <c r="I5" s="11">
        <f>STDEV(E5,F5,H5,)</f>
        <v>39.237524556645177</v>
      </c>
      <c r="J5" s="12">
        <f t="shared" ref="J5:J7" si="0">I5/H5*100</f>
        <v>49.046905695806473</v>
      </c>
      <c r="K5" s="12">
        <v>6.25</v>
      </c>
      <c r="L5" s="11">
        <f>H5*D5</f>
        <v>700800</v>
      </c>
      <c r="M5" s="7"/>
    </row>
    <row r="6" spans="1:13" s="25" customFormat="1" ht="48" customHeight="1" thickBot="1">
      <c r="A6" s="14">
        <v>2</v>
      </c>
      <c r="B6" s="8" t="s">
        <v>24</v>
      </c>
      <c r="C6" s="9" t="s">
        <v>22</v>
      </c>
      <c r="D6" s="9">
        <v>8760</v>
      </c>
      <c r="E6" s="14">
        <f>75</f>
        <v>75</v>
      </c>
      <c r="F6" s="14">
        <f>80</f>
        <v>80</v>
      </c>
      <c r="G6" s="14">
        <f>85</f>
        <v>85</v>
      </c>
      <c r="H6" s="10">
        <f t="shared" ref="H6:H7" si="1">ROUND(AVERAGE(E6,F6,G6),2)</f>
        <v>80</v>
      </c>
      <c r="I6" s="11">
        <f t="shared" ref="I6:I7" si="2">STDEV(E6,F6,H6,)</f>
        <v>39.237524556645177</v>
      </c>
      <c r="J6" s="12">
        <f t="shared" si="0"/>
        <v>49.046905695806473</v>
      </c>
      <c r="K6" s="12">
        <v>6.25</v>
      </c>
      <c r="L6" s="11">
        <f t="shared" ref="L6:L7" si="3">H6*D6</f>
        <v>700800</v>
      </c>
      <c r="M6" s="7"/>
    </row>
    <row r="7" spans="1:13" s="25" customFormat="1" ht="48" customHeight="1" thickBot="1">
      <c r="A7" s="14">
        <v>3</v>
      </c>
      <c r="B7" s="8" t="s">
        <v>25</v>
      </c>
      <c r="C7" s="9" t="s">
        <v>22</v>
      </c>
      <c r="D7" s="13">
        <v>4380</v>
      </c>
      <c r="E7" s="14">
        <f>75</f>
        <v>75</v>
      </c>
      <c r="F7" s="14">
        <f>80</f>
        <v>80</v>
      </c>
      <c r="G7" s="14">
        <f>85</f>
        <v>85</v>
      </c>
      <c r="H7" s="10">
        <f t="shared" si="1"/>
        <v>80</v>
      </c>
      <c r="I7" s="11">
        <f t="shared" si="2"/>
        <v>39.237524556645177</v>
      </c>
      <c r="J7" s="12">
        <f t="shared" si="0"/>
        <v>49.046905695806473</v>
      </c>
      <c r="K7" s="12">
        <v>6.25</v>
      </c>
      <c r="L7" s="11">
        <f t="shared" si="3"/>
        <v>350400</v>
      </c>
      <c r="M7" s="7"/>
    </row>
    <row r="8" spans="1:13" ht="15" customHeight="1" thickTop="1" thickBot="1">
      <c r="A8" s="29" t="s">
        <v>6</v>
      </c>
      <c r="B8" s="29"/>
      <c r="C8" s="15"/>
      <c r="D8" s="29"/>
      <c r="E8" s="29"/>
      <c r="F8" s="29"/>
      <c r="G8" s="29"/>
      <c r="H8" s="29"/>
      <c r="I8" s="29"/>
      <c r="J8" s="29"/>
      <c r="K8" s="16"/>
      <c r="L8" s="17">
        <f>SUM(L5:L7)</f>
        <v>1752000</v>
      </c>
    </row>
    <row r="9" spans="1:13" ht="16.2" thickTop="1">
      <c r="B9" s="18" t="s">
        <v>7</v>
      </c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3" ht="16.2">
      <c r="A10" s="20"/>
      <c r="B10" s="27" t="s">
        <v>12</v>
      </c>
      <c r="C10" s="27"/>
      <c r="D10" s="27"/>
      <c r="E10" s="27"/>
      <c r="F10" s="27"/>
      <c r="G10" s="27"/>
      <c r="H10" s="27"/>
      <c r="I10" s="27"/>
      <c r="J10" s="27"/>
      <c r="K10" s="27"/>
      <c r="L10" s="19"/>
    </row>
    <row r="11" spans="1:13" ht="15.6">
      <c r="B11" s="27" t="s">
        <v>13</v>
      </c>
      <c r="C11" s="27"/>
      <c r="D11" s="27"/>
      <c r="E11" s="27"/>
      <c r="F11" s="27"/>
      <c r="G11" s="27"/>
      <c r="H11" s="27"/>
      <c r="I11" s="27"/>
      <c r="J11" s="27"/>
      <c r="K11" s="27"/>
      <c r="L11" s="19"/>
    </row>
    <row r="12" spans="1:13" ht="15.6">
      <c r="B12" s="27" t="s">
        <v>14</v>
      </c>
      <c r="C12" s="27"/>
      <c r="D12" s="27"/>
      <c r="E12" s="27"/>
      <c r="F12" s="27"/>
      <c r="G12" s="27"/>
      <c r="H12" s="27"/>
      <c r="I12" s="27"/>
      <c r="J12" s="27"/>
      <c r="K12" s="27"/>
      <c r="L12" s="19"/>
    </row>
    <row r="13" spans="1:13" ht="16.2">
      <c r="B13" s="27" t="s">
        <v>15</v>
      </c>
      <c r="C13" s="27"/>
      <c r="D13" s="27"/>
      <c r="E13" s="27"/>
      <c r="F13" s="27"/>
      <c r="G13" s="27"/>
      <c r="H13" s="27"/>
      <c r="I13" s="27"/>
      <c r="J13" s="27"/>
      <c r="K13" s="27"/>
      <c r="L13" s="19"/>
    </row>
    <row r="14" spans="1:13" ht="15" customHeight="1"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19"/>
    </row>
    <row r="15" spans="1:13" ht="16.5" customHeight="1">
      <c r="B15" s="27" t="s">
        <v>17</v>
      </c>
      <c r="C15" s="27"/>
      <c r="D15" s="27"/>
      <c r="E15" s="27"/>
      <c r="F15" s="27"/>
      <c r="G15" s="27"/>
      <c r="H15" s="27"/>
      <c r="I15" s="27"/>
      <c r="J15" s="27"/>
      <c r="K15" s="27"/>
      <c r="L15" s="19"/>
    </row>
    <row r="16" spans="1:13" ht="15.6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9"/>
    </row>
    <row r="17" spans="1:12" ht="15.6">
      <c r="A17" s="22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9"/>
    </row>
    <row r="18" spans="1:12" ht="15.6">
      <c r="A18" s="22"/>
      <c r="C18" s="23"/>
      <c r="D18" s="23"/>
      <c r="E18" s="23"/>
      <c r="F18" s="23"/>
      <c r="G18" s="23"/>
      <c r="H18" s="23"/>
      <c r="I18" s="23"/>
      <c r="J18" s="23"/>
      <c r="K18" s="23"/>
      <c r="L18" s="19"/>
    </row>
    <row r="19" spans="1:12" ht="12.75" customHeight="1">
      <c r="A19" s="22"/>
      <c r="B19" s="24"/>
      <c r="C19" s="23"/>
      <c r="D19" s="23"/>
      <c r="E19" s="23"/>
      <c r="F19" s="23"/>
      <c r="G19" s="23"/>
      <c r="H19" s="23"/>
      <c r="I19" s="23"/>
      <c r="J19" s="23"/>
      <c r="K19" s="23"/>
      <c r="L19" s="19"/>
    </row>
    <row r="20" spans="1:12" ht="13.5" customHeight="1">
      <c r="A20" s="22"/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2" spans="1:1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</sheetData>
  <mergeCells count="14">
    <mergeCell ref="D8:J8"/>
    <mergeCell ref="B17:K17"/>
    <mergeCell ref="A2:K2"/>
    <mergeCell ref="A1:K1"/>
    <mergeCell ref="A3:K3"/>
    <mergeCell ref="A8:B8"/>
    <mergeCell ref="A22:K22"/>
    <mergeCell ref="B12:K12"/>
    <mergeCell ref="B13:K13"/>
    <mergeCell ref="B10:K10"/>
    <mergeCell ref="B11:K11"/>
    <mergeCell ref="B14:K14"/>
    <mergeCell ref="B15:K15"/>
    <mergeCell ref="B20:K20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oleObjects>
    <oleObject progId="Equation.3" shapeId="1028" r:id="rId4"/>
    <oleObject progId="Equation.3" shapeId="1027" r:id="rId5"/>
    <oleObject progId="Equation.3" shapeId="1032" r:id="rId6"/>
    <oleObject progId="Equation.3" shapeId="1033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sh.elmira</dc:creator>
  <cp:lastModifiedBy>Кузнецова</cp:lastModifiedBy>
  <cp:lastPrinted>2014-08-21T06:40:47Z</cp:lastPrinted>
  <dcterms:created xsi:type="dcterms:W3CDTF">2014-07-02T09:07:27Z</dcterms:created>
  <dcterms:modified xsi:type="dcterms:W3CDTF">2021-10-25T12:38:06Z</dcterms:modified>
</cp:coreProperties>
</file>