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360" windowWidth="12120" windowHeight="8760" activeTab="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M11" i="3" l="1"/>
  <c r="N11" i="3" s="1"/>
  <c r="A12" i="3" l="1"/>
  <c r="L12" i="3"/>
  <c r="M12" i="3"/>
  <c r="N12" i="3" s="1"/>
  <c r="L11" i="3"/>
  <c r="L13" i="3"/>
  <c r="M13" i="3"/>
  <c r="N13" i="3" s="1"/>
  <c r="L14" i="3"/>
  <c r="M14" i="3"/>
  <c r="N14" i="3" s="1"/>
  <c r="L15" i="3"/>
  <c r="M15" i="3"/>
  <c r="N15" i="3" s="1"/>
  <c r="L16" i="3"/>
  <c r="M16" i="3"/>
  <c r="N16" i="3" s="1"/>
  <c r="L17" i="3"/>
  <c r="M17" i="3"/>
  <c r="N17" i="3" s="1"/>
  <c r="L18" i="3"/>
  <c r="M18" i="3"/>
  <c r="N18" i="3" s="1"/>
  <c r="L19" i="3"/>
  <c r="M19" i="3"/>
  <c r="N19" i="3" s="1"/>
  <c r="L20" i="3"/>
  <c r="M20" i="3"/>
  <c r="N20" i="3" s="1"/>
  <c r="L21" i="3"/>
  <c r="M21" i="3"/>
  <c r="N21" i="3" s="1"/>
  <c r="L22" i="3"/>
  <c r="M22" i="3"/>
  <c r="N22" i="3" s="1"/>
  <c r="L23" i="3"/>
  <c r="M23" i="3"/>
  <c r="N23" i="3" s="1"/>
  <c r="L24" i="3"/>
  <c r="M24" i="3"/>
  <c r="N24" i="3" s="1"/>
  <c r="L25" i="3"/>
  <c r="M25" i="3"/>
  <c r="N25" i="3" s="1"/>
  <c r="L26" i="3"/>
  <c r="M26" i="3"/>
  <c r="N26" i="3" s="1"/>
  <c r="L27" i="3"/>
  <c r="M27" i="3"/>
  <c r="N27" i="3" s="1"/>
  <c r="L28" i="3"/>
  <c r="M28" i="3"/>
  <c r="N28" i="3" s="1"/>
  <c r="L29" i="3"/>
  <c r="M29" i="3"/>
  <c r="N29" i="3" s="1"/>
  <c r="L30" i="3"/>
  <c r="M30" i="3"/>
  <c r="N30" i="3" s="1"/>
  <c r="L31" i="3"/>
  <c r="M31" i="3"/>
  <c r="N31" i="3" s="1"/>
  <c r="L32" i="3"/>
  <c r="M32" i="3"/>
  <c r="N32" i="3" s="1"/>
  <c r="L33" i="3"/>
  <c r="M33" i="3"/>
  <c r="N33" i="3" s="1"/>
  <c r="L34" i="3"/>
  <c r="M34" i="3"/>
  <c r="N34" i="3" s="1"/>
  <c r="L35" i="3"/>
  <c r="M35" i="3"/>
  <c r="N35" i="3" s="1"/>
  <c r="L36" i="3"/>
  <c r="M36" i="3"/>
  <c r="N36" i="3" s="1"/>
  <c r="L37" i="3"/>
  <c r="M37" i="3"/>
  <c r="N37" i="3" s="1"/>
  <c r="L38" i="3"/>
  <c r="M38" i="3"/>
  <c r="N38" i="3" s="1"/>
  <c r="L39" i="3"/>
  <c r="M39" i="3"/>
  <c r="N39" i="3" s="1"/>
  <c r="L40" i="3"/>
  <c r="M40" i="3"/>
  <c r="N40" i="3" s="1"/>
  <c r="L41" i="3"/>
  <c r="M41" i="3"/>
  <c r="N41" i="3" s="1"/>
  <c r="L42" i="3"/>
  <c r="M42" i="3"/>
  <c r="N42" i="3" s="1"/>
  <c r="L43" i="3"/>
  <c r="M43" i="3"/>
  <c r="N43" i="3" s="1"/>
  <c r="L44" i="3"/>
  <c r="M44" i="3"/>
  <c r="N44" i="3" s="1"/>
  <c r="L45" i="3"/>
  <c r="M45" i="3"/>
  <c r="N45" i="3" s="1"/>
  <c r="L46" i="3"/>
  <c r="M46" i="3"/>
  <c r="N46" i="3" s="1"/>
  <c r="L47" i="3"/>
  <c r="M47" i="3"/>
  <c r="N47" i="3" s="1"/>
  <c r="L48" i="3"/>
  <c r="M48" i="3"/>
  <c r="N48" i="3" s="1"/>
  <c r="L49" i="3"/>
  <c r="M49" i="3"/>
  <c r="N49" i="3" s="1"/>
  <c r="L50" i="3"/>
  <c r="M50" i="3"/>
  <c r="N50" i="3" s="1"/>
  <c r="L51" i="3"/>
  <c r="M51" i="3"/>
  <c r="N51" i="3" s="1"/>
  <c r="L52" i="3"/>
  <c r="M52" i="3"/>
  <c r="N52" i="3" s="1"/>
  <c r="N53" i="3" l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l="1"/>
  <c r="A25" i="3" s="1"/>
  <c r="A26" i="3" s="1"/>
  <c r="A27" i="3" s="1"/>
  <c r="N56" i="3" l="1"/>
</calcChain>
</file>

<file path=xl/sharedStrings.xml><?xml version="1.0" encoding="utf-8"?>
<sst xmlns="http://schemas.openxmlformats.org/spreadsheetml/2006/main" count="159" uniqueCount="71">
  <si>
    <t>Коэффициент вариации</t>
  </si>
  <si>
    <t>Количество источников ценовой информации</t>
  </si>
  <si>
    <t>Количество</t>
  </si>
  <si>
    <t>КП</t>
  </si>
  <si>
    <t>Коммерческие предложения</t>
  </si>
  <si>
    <t>(должность)</t>
  </si>
  <si>
    <t>подпись / расшифровка подписи</t>
  </si>
  <si>
    <t>Основные характеристики объекта закупки, единица измерения</t>
  </si>
  <si>
    <t>Применяемые сокращения:</t>
  </si>
  <si>
    <t>Цены поставщиков (исполнителей, подрядчиков), рублей с учетом НДС</t>
  </si>
  <si>
    <t>Средняя цена</t>
  </si>
  <si>
    <t>КАТ №…</t>
  </si>
  <si>
    <t>РК № …</t>
  </si>
  <si>
    <t>КАТ</t>
  </si>
  <si>
    <t>РК</t>
  </si>
  <si>
    <t>Каталоги</t>
  </si>
  <si>
    <t>Реестр контрактов</t>
  </si>
  <si>
    <t>Работник контрактной службы</t>
  </si>
  <si>
    <t xml:space="preserve">                            Используемый метод:  метод сопоставимых рыночных цен (анализ рынка)     </t>
  </si>
  <si>
    <t>ОКПД2</t>
  </si>
  <si>
    <t>В соответствии с техническим заданием</t>
  </si>
  <si>
    <t>№ п/п</t>
  </si>
  <si>
    <t>ОБОСНОВАНИЕ НАЧАЛЬНОЙ (МАКСИМАЛЬНОЙ) ЦЕНЫ ДОГОВОРА</t>
  </si>
  <si>
    <t xml:space="preserve">Объект закупки </t>
  </si>
  <si>
    <t>Расчет НМЦД</t>
  </si>
  <si>
    <r>
      <t>по определению поставщика на поставку электрооборудования и кабельной продукции</t>
    </r>
    <r>
      <rPr>
        <b/>
        <i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для нужд МУП "Нефтекамскстройзаказчик" РБ</t>
    </r>
  </si>
  <si>
    <t>Шаяхметов Р.Г.</t>
  </si>
  <si>
    <t>Минск Выключатель 1-клавишный СП,10А, белый EKF</t>
  </si>
  <si>
    <t>Минск Выключатель 2-клавишный СП,10А, белый EKF</t>
  </si>
  <si>
    <t>Звонок проводной ЭРА D1 кнопка</t>
  </si>
  <si>
    <t>м</t>
  </si>
  <si>
    <t>"_______" ____________________2022 г.</t>
  </si>
  <si>
    <t>Кабель ВВГнг-(А)-LS 3х2,5 ГОСТ 31996-2012</t>
  </si>
  <si>
    <t>Шкаф ВРУ 1-18-89 АВР</t>
  </si>
  <si>
    <t>Труба гладкая ПВХ жесткая -32мм</t>
  </si>
  <si>
    <t>компл</t>
  </si>
  <si>
    <t>шт</t>
  </si>
  <si>
    <t>Коробка монтажная УПп68/45.1.1 (200) в бетон</t>
  </si>
  <si>
    <t>Коробка распределительная  У-194(65*15) п/э с крышкой</t>
  </si>
  <si>
    <t>Коробка монтажная КЭМ 2-660-3 У-409 УХЛ3 3-х рожковая IP65</t>
  </si>
  <si>
    <t>Начальная (максимал.) цена договора  установлена в размере, руб.</t>
  </si>
  <si>
    <t>ЯРП-100А  IP31</t>
  </si>
  <si>
    <t>Щит распред. встраиваемый ЩРВ-24 (390х340х120) IP31 EKF PROxima</t>
  </si>
  <si>
    <t>Автомат.выключатель ВА 47-29 3р  25А (С) 4,5кА EKF</t>
  </si>
  <si>
    <t>Автоматический выключатель 1P 16А (C) 4,5кА ВА 47-29 EKF Basic</t>
  </si>
  <si>
    <t>ЩРВ-12 IP31 EKF щит распределительный встраиваемый</t>
  </si>
  <si>
    <t>ЩРН-П- 4 IP41 EKF PROxima  щит распределительный навесной</t>
  </si>
  <si>
    <t>Автоматический выключатель 2P 25А (C) 4,5кА ВА 47-29 EKF Basic</t>
  </si>
  <si>
    <t>Минск Розетка 2-местная СП с заземлением 16А белая с защ. штор. EKF</t>
  </si>
  <si>
    <t>Минск Кнопка звонка  СП, 10А, белый EKF</t>
  </si>
  <si>
    <t>Кабель ВВГнг(А)-LS 5х6 ГОСТ</t>
  </si>
  <si>
    <t>Кабель ВВГнг(А)-FRLS 5*4 ГОСТ</t>
  </si>
  <si>
    <t>Кабель ВВГнг-FRLS 3*2,5 ГОСТ</t>
  </si>
  <si>
    <t>Труба стальная Д=50мм</t>
  </si>
  <si>
    <t>Коробка металлическая проходная 40*40</t>
  </si>
  <si>
    <t>ВРУ  1-26-65</t>
  </si>
  <si>
    <t>Автоматический выключатель 1P 10А (C) 4,5кА ВА 47-29 EKF Basic</t>
  </si>
  <si>
    <t>Коммерческое предложение 06.04.2022г.</t>
  </si>
  <si>
    <t>Источник № К-45 от 08.04.2022г</t>
  </si>
  <si>
    <t>Автомат.выключатель ВА 47-29 3р  32А (С) 4,5кА EKF</t>
  </si>
  <si>
    <t>Автомат.выключатель ВА 47-29 3р  16А (С) 4,5кА EKF</t>
  </si>
  <si>
    <t>Автомат.выключатель ВА 47-29 3р 50А (С) 4,5кА EKF</t>
  </si>
  <si>
    <t>Щит распред. встраиваемый ЩРВ-П- 8 IP41 EKF PROxima</t>
  </si>
  <si>
    <t>Автоматический выключатель 2P 32А (C) 4,5кА ВА 47-29 EKF Basic</t>
  </si>
  <si>
    <t>Контактор КМИ22560 25А IP54 с индикатором Ue=230В/АС3</t>
  </si>
  <si>
    <t>Кабель ВВГнг-(А)-LS 3х4 ГОСТ</t>
  </si>
  <si>
    <t>Кабель ВВГнг(А)-LS 5х25 ГОСТ</t>
  </si>
  <si>
    <t>Труба стальная Д=32мм</t>
  </si>
  <si>
    <t>Счет на оплату №К-1991 от 04.04.2022г.</t>
  </si>
  <si>
    <t>едн.изм</t>
  </si>
  <si>
    <r>
      <rPr>
        <b/>
        <sz val="13"/>
        <rFont val="Times New Roman"/>
        <family val="1"/>
        <charset val="204"/>
      </rPr>
      <t>объект:</t>
    </r>
    <r>
      <rPr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школа №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</si>
</sst>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"/>
      <family val="2"/>
      <charset val="204"/>
    </font>
    <font>
      <b/>
      <sz val="13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/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/>
    <xf numFmtId="4" fontId="4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4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8" fillId="0" borderId="5" xfId="0" applyNumberFormat="1" applyFont="1" applyFill="1" applyBorder="1" applyAlignment="1"/>
    <xf numFmtId="0" fontId="9" fillId="0" borderId="0" xfId="0" applyFont="1" applyFill="1"/>
    <xf numFmtId="0" fontId="3" fillId="0" borderId="0" xfId="0" applyFont="1" applyFill="1" applyAlignment="1">
      <alignment horizontal="center" vertical="center" wrapText="1"/>
    </xf>
    <xf numFmtId="2" fontId="1" fillId="0" borderId="0" xfId="0" applyNumberFormat="1" applyFont="1" applyFill="1"/>
    <xf numFmtId="2" fontId="4" fillId="0" borderId="0" xfId="0" applyNumberFormat="1" applyFont="1" applyFill="1"/>
    <xf numFmtId="0" fontId="3" fillId="0" borderId="0" xfId="0" applyFont="1" applyFill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wrapText="1"/>
    </xf>
    <xf numFmtId="2" fontId="0" fillId="0" borderId="11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/>
    <xf numFmtId="0" fontId="4" fillId="0" borderId="0" xfId="0" applyFont="1" applyFill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zoomScaleNormal="100" workbookViewId="0">
      <selection activeCell="E5" sqref="E5:L5"/>
    </sheetView>
  </sheetViews>
  <sheetFormatPr defaultColWidth="8.85546875" defaultRowHeight="15.75" x14ac:dyDescent="0.25"/>
  <cols>
    <col min="1" max="1" width="6.28515625" style="16" customWidth="1"/>
    <col min="2" max="2" width="65.140625" style="9" customWidth="1"/>
    <col min="3" max="3" width="7.42578125" style="9" customWidth="1"/>
    <col min="4" max="4" width="7.28515625" style="9" customWidth="1"/>
    <col min="5" max="5" width="39.7109375" style="9" customWidth="1"/>
    <col min="6" max="6" width="9.140625" style="9" customWidth="1"/>
    <col min="7" max="7" width="12.42578125" style="9" customWidth="1"/>
    <col min="8" max="9" width="12.28515625" style="9" customWidth="1"/>
    <col min="10" max="10" width="8.28515625" style="9" customWidth="1"/>
    <col min="11" max="11" width="7.42578125" style="9" customWidth="1"/>
    <col min="12" max="12" width="12.140625" style="9" customWidth="1"/>
    <col min="13" max="13" width="12.85546875" style="9" customWidth="1"/>
    <col min="14" max="14" width="14.7109375" style="9" customWidth="1"/>
    <col min="15" max="15" width="9.42578125" style="9" customWidth="1"/>
    <col min="16" max="16" width="9.5703125" style="9" bestFit="1" customWidth="1"/>
    <col min="17" max="17" width="12" style="9" customWidth="1"/>
    <col min="18" max="18" width="16.42578125" style="9" customWidth="1"/>
    <col min="19" max="19" width="14.7109375" style="9" customWidth="1"/>
    <col min="20" max="20" width="12.85546875" style="9" customWidth="1"/>
    <col min="21" max="16384" width="8.85546875" style="9"/>
  </cols>
  <sheetData>
    <row r="1" spans="1:20" x14ac:dyDescent="0.25">
      <c r="I1" s="2"/>
      <c r="J1" s="2"/>
      <c r="K1" s="2"/>
      <c r="L1" s="2"/>
      <c r="M1" s="2"/>
      <c r="N1" s="2"/>
    </row>
    <row r="2" spans="1:20" x14ac:dyDescent="0.25">
      <c r="M2" s="62"/>
      <c r="N2" s="62"/>
    </row>
    <row r="3" spans="1:20" s="3" customFormat="1" ht="25.5" customHeight="1" x14ac:dyDescent="0.25">
      <c r="A3" s="16"/>
      <c r="B3" s="60" t="s">
        <v>22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20" s="3" customFormat="1" ht="39.75" customHeight="1" x14ac:dyDescent="0.25">
      <c r="A4" s="16"/>
      <c r="B4" s="63" t="s">
        <v>25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20" s="3" customFormat="1" ht="24" customHeight="1" x14ac:dyDescent="0.25">
      <c r="A5" s="16"/>
      <c r="B5" s="20"/>
      <c r="C5" s="48"/>
      <c r="D5" s="20"/>
      <c r="E5" s="63" t="s">
        <v>70</v>
      </c>
      <c r="F5" s="63"/>
      <c r="G5" s="63"/>
      <c r="H5" s="63"/>
      <c r="I5" s="63"/>
      <c r="J5" s="63"/>
      <c r="K5" s="63"/>
      <c r="L5" s="63"/>
      <c r="M5" s="23"/>
      <c r="N5" s="23"/>
    </row>
    <row r="6" spans="1:20" s="3" customFormat="1" ht="25.5" customHeight="1" x14ac:dyDescent="0.25">
      <c r="A6" s="16"/>
      <c r="B6" s="59" t="s">
        <v>18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8" spans="1:20" ht="33.75" customHeight="1" x14ac:dyDescent="0.2">
      <c r="A8" s="54" t="s">
        <v>21</v>
      </c>
      <c r="B8" s="57" t="s">
        <v>23</v>
      </c>
      <c r="C8" s="49"/>
      <c r="D8" s="57" t="s">
        <v>2</v>
      </c>
      <c r="E8" s="57" t="s">
        <v>7</v>
      </c>
      <c r="F8" s="57" t="s">
        <v>1</v>
      </c>
      <c r="G8" s="56" t="s">
        <v>9</v>
      </c>
      <c r="H8" s="61"/>
      <c r="I8" s="61"/>
      <c r="J8" s="61"/>
      <c r="K8" s="58"/>
      <c r="L8" s="57" t="s">
        <v>0</v>
      </c>
      <c r="M8" s="57" t="s">
        <v>10</v>
      </c>
      <c r="N8" s="56" t="s">
        <v>24</v>
      </c>
      <c r="O8" s="54" t="s">
        <v>19</v>
      </c>
      <c r="P8" s="10"/>
    </row>
    <row r="9" spans="1:20" ht="91.5" customHeight="1" x14ac:dyDescent="0.2">
      <c r="A9" s="55"/>
      <c r="B9" s="57"/>
      <c r="C9" s="49" t="s">
        <v>69</v>
      </c>
      <c r="D9" s="57"/>
      <c r="E9" s="57"/>
      <c r="F9" s="57"/>
      <c r="G9" s="1" t="s">
        <v>68</v>
      </c>
      <c r="H9" s="24" t="s">
        <v>58</v>
      </c>
      <c r="I9" s="24" t="s">
        <v>57</v>
      </c>
      <c r="J9" s="4" t="s">
        <v>11</v>
      </c>
      <c r="K9" s="4" t="s">
        <v>12</v>
      </c>
      <c r="L9" s="58"/>
      <c r="M9" s="57"/>
      <c r="N9" s="56"/>
      <c r="O9" s="55"/>
      <c r="P9" s="11"/>
    </row>
    <row r="10" spans="1:20" ht="15.75" customHeight="1" x14ac:dyDescent="0.25">
      <c r="A10" s="15">
        <v>1</v>
      </c>
      <c r="B10" s="5">
        <v>2</v>
      </c>
      <c r="C10" s="12"/>
      <c r="D10" s="12">
        <v>4</v>
      </c>
      <c r="E10" s="5">
        <v>5</v>
      </c>
      <c r="F10" s="5">
        <v>6</v>
      </c>
      <c r="G10" s="5">
        <v>7</v>
      </c>
      <c r="H10" s="25">
        <v>8</v>
      </c>
      <c r="I10" s="25">
        <v>9</v>
      </c>
      <c r="J10" s="5">
        <v>10</v>
      </c>
      <c r="K10" s="5">
        <v>11</v>
      </c>
      <c r="L10" s="5">
        <v>12</v>
      </c>
      <c r="M10" s="5">
        <v>13</v>
      </c>
      <c r="N10" s="14">
        <v>14</v>
      </c>
      <c r="O10" s="15">
        <v>15</v>
      </c>
    </row>
    <row r="11" spans="1:20" ht="33" customHeight="1" x14ac:dyDescent="0.25">
      <c r="A11" s="30">
        <v>1</v>
      </c>
      <c r="B11" s="41" t="s">
        <v>33</v>
      </c>
      <c r="C11" s="46" t="s">
        <v>35</v>
      </c>
      <c r="D11" s="50">
        <v>1</v>
      </c>
      <c r="E11" s="29" t="s">
        <v>20</v>
      </c>
      <c r="F11" s="38">
        <v>3</v>
      </c>
      <c r="G11" s="28">
        <v>111580</v>
      </c>
      <c r="H11" s="28">
        <v>117159</v>
      </c>
      <c r="I11" s="34">
        <v>144808.79999999999</v>
      </c>
      <c r="J11" s="6"/>
      <c r="K11" s="6"/>
      <c r="L11" s="35">
        <f>STDEV(G11:K11)/AVERAGE(G11:K11)</f>
        <v>0.14290657996551789</v>
      </c>
      <c r="M11" s="36">
        <f>(G11+H11+I11)/3</f>
        <v>124515.93333333333</v>
      </c>
      <c r="N11" s="37">
        <f>D11*M11</f>
        <v>124515.93333333333</v>
      </c>
      <c r="O11" s="15"/>
      <c r="Q11" s="19"/>
      <c r="R11" s="21"/>
      <c r="S11" s="21"/>
      <c r="T11" s="21"/>
    </row>
    <row r="12" spans="1:20" ht="33" customHeight="1" x14ac:dyDescent="0.25">
      <c r="A12" s="30">
        <f>A11+1</f>
        <v>2</v>
      </c>
      <c r="B12" s="41" t="s">
        <v>55</v>
      </c>
      <c r="C12" s="45" t="s">
        <v>35</v>
      </c>
      <c r="D12" s="50">
        <v>2</v>
      </c>
      <c r="E12" s="29" t="s">
        <v>20</v>
      </c>
      <c r="F12" s="38">
        <v>3</v>
      </c>
      <c r="G12" s="28">
        <v>85000</v>
      </c>
      <c r="H12" s="28">
        <v>89250</v>
      </c>
      <c r="I12" s="34">
        <v>110313.60000000001</v>
      </c>
      <c r="J12" s="6"/>
      <c r="K12" s="6"/>
      <c r="L12" s="35">
        <f>STDEV(G12:K12)/AVERAGE(G12:K12)</f>
        <v>0.14290872717703623</v>
      </c>
      <c r="M12" s="36">
        <f t="shared" ref="M12:M52" si="0">(G12+H12+I12)/3</f>
        <v>94854.533333333326</v>
      </c>
      <c r="N12" s="37">
        <f t="shared" ref="N12:N52" si="1">D12*M12</f>
        <v>189709.06666666665</v>
      </c>
      <c r="O12" s="15"/>
      <c r="Q12" s="19"/>
      <c r="R12" s="21"/>
      <c r="S12" s="21"/>
      <c r="T12" s="21"/>
    </row>
    <row r="13" spans="1:20" ht="26.25" customHeight="1" x14ac:dyDescent="0.25">
      <c r="A13" s="30">
        <f>A12+1</f>
        <v>3</v>
      </c>
      <c r="B13" s="41" t="s">
        <v>41</v>
      </c>
      <c r="C13" s="45" t="s">
        <v>36</v>
      </c>
      <c r="D13" s="50">
        <v>1</v>
      </c>
      <c r="E13" s="29" t="s">
        <v>20</v>
      </c>
      <c r="F13" s="38">
        <v>3</v>
      </c>
      <c r="G13" s="28">
        <v>19800</v>
      </c>
      <c r="H13" s="28">
        <v>20790</v>
      </c>
      <c r="I13" s="34">
        <v>25696.44</v>
      </c>
      <c r="J13" s="6"/>
      <c r="K13" s="6"/>
      <c r="L13" s="35">
        <f>STDEV(G13:K13)/AVERAGE(G13:K13)</f>
        <v>0.14290542163055425</v>
      </c>
      <c r="M13" s="36">
        <f t="shared" si="0"/>
        <v>22095.48</v>
      </c>
      <c r="N13" s="37">
        <f t="shared" si="1"/>
        <v>22095.48</v>
      </c>
      <c r="O13" s="15"/>
      <c r="Q13" s="19"/>
      <c r="R13" s="21"/>
      <c r="S13" s="21"/>
      <c r="T13" s="21"/>
    </row>
    <row r="14" spans="1:20" ht="30.75" customHeight="1" x14ac:dyDescent="0.25">
      <c r="A14" s="30">
        <f t="shared" ref="A14:A27" si="2">A13+1</f>
        <v>4</v>
      </c>
      <c r="B14" s="41" t="s">
        <v>42</v>
      </c>
      <c r="C14" s="45" t="s">
        <v>36</v>
      </c>
      <c r="D14" s="50">
        <v>3</v>
      </c>
      <c r="E14" s="29" t="s">
        <v>20</v>
      </c>
      <c r="F14" s="38">
        <v>3</v>
      </c>
      <c r="G14" s="28">
        <v>1998.35</v>
      </c>
      <c r="H14" s="28">
        <v>2098.2600000000002</v>
      </c>
      <c r="I14" s="34">
        <v>2593.44</v>
      </c>
      <c r="J14" s="6"/>
      <c r="K14" s="6"/>
      <c r="L14" s="35">
        <f>STDEV(G14:K14)/AVERAGE(G14:K14)</f>
        <v>0.14290191138330904</v>
      </c>
      <c r="M14" s="36">
        <f t="shared" si="0"/>
        <v>2230.0166666666669</v>
      </c>
      <c r="N14" s="37">
        <f t="shared" si="1"/>
        <v>6690.0500000000011</v>
      </c>
      <c r="O14" s="15"/>
      <c r="Q14" s="19"/>
      <c r="R14" s="21"/>
      <c r="S14" s="21"/>
      <c r="T14" s="21"/>
    </row>
    <row r="15" spans="1:20" ht="30" customHeight="1" x14ac:dyDescent="0.25">
      <c r="A15" s="30">
        <f t="shared" si="2"/>
        <v>5</v>
      </c>
      <c r="B15" s="41" t="s">
        <v>43</v>
      </c>
      <c r="C15" s="45" t="s">
        <v>36</v>
      </c>
      <c r="D15" s="50">
        <v>3</v>
      </c>
      <c r="E15" s="29" t="s">
        <v>20</v>
      </c>
      <c r="F15" s="38">
        <v>3</v>
      </c>
      <c r="G15" s="27">
        <v>431.02</v>
      </c>
      <c r="H15" s="27">
        <v>452.57</v>
      </c>
      <c r="I15" s="34">
        <v>559.37</v>
      </c>
      <c r="J15" s="6"/>
      <c r="K15" s="6"/>
      <c r="L15" s="35">
        <f t="shared" ref="L15:L30" si="3">STDEV(G15:K15)/AVERAGE(G15:K15)</f>
        <v>0.14289752381054446</v>
      </c>
      <c r="M15" s="36">
        <f t="shared" si="0"/>
        <v>480.98666666666668</v>
      </c>
      <c r="N15" s="37">
        <f t="shared" si="1"/>
        <v>1442.96</v>
      </c>
      <c r="O15" s="15"/>
      <c r="Q15" s="19"/>
      <c r="R15" s="21"/>
      <c r="S15" s="21"/>
      <c r="T15" s="21"/>
    </row>
    <row r="16" spans="1:20" ht="27.75" customHeight="1" x14ac:dyDescent="0.25">
      <c r="A16" s="30">
        <f t="shared" si="2"/>
        <v>6</v>
      </c>
      <c r="B16" s="41" t="s">
        <v>44</v>
      </c>
      <c r="C16" s="45" t="s">
        <v>36</v>
      </c>
      <c r="D16" s="50">
        <v>42</v>
      </c>
      <c r="E16" s="29" t="s">
        <v>20</v>
      </c>
      <c r="F16" s="38">
        <v>3</v>
      </c>
      <c r="G16" s="27">
        <v>120.61</v>
      </c>
      <c r="H16" s="27">
        <v>126.64</v>
      </c>
      <c r="I16" s="34">
        <v>156.52000000000001</v>
      </c>
      <c r="J16" s="6"/>
      <c r="K16" s="6"/>
      <c r="L16" s="35">
        <f t="shared" si="3"/>
        <v>0.14287663265633285</v>
      </c>
      <c r="M16" s="36">
        <f t="shared" si="0"/>
        <v>134.59</v>
      </c>
      <c r="N16" s="37">
        <f t="shared" si="1"/>
        <v>5652.78</v>
      </c>
      <c r="O16" s="15"/>
      <c r="Q16" s="19"/>
      <c r="R16" s="21"/>
      <c r="S16" s="21"/>
      <c r="T16" s="21"/>
    </row>
    <row r="17" spans="1:20" ht="30" customHeight="1" x14ac:dyDescent="0.25">
      <c r="A17" s="30">
        <f t="shared" si="2"/>
        <v>7</v>
      </c>
      <c r="B17" s="41" t="s">
        <v>42</v>
      </c>
      <c r="C17" s="45" t="s">
        <v>36</v>
      </c>
      <c r="D17" s="50">
        <v>1</v>
      </c>
      <c r="E17" s="29" t="s">
        <v>20</v>
      </c>
      <c r="F17" s="38">
        <v>3</v>
      </c>
      <c r="G17" s="28">
        <v>1998.35</v>
      </c>
      <c r="H17" s="28">
        <v>2098.2600000000002</v>
      </c>
      <c r="I17" s="34">
        <v>2543.44</v>
      </c>
      <c r="J17" s="6"/>
      <c r="K17" s="6"/>
      <c r="L17" s="35">
        <f t="shared" si="3"/>
        <v>0.13111270618328102</v>
      </c>
      <c r="M17" s="36">
        <f t="shared" si="0"/>
        <v>2213.3500000000004</v>
      </c>
      <c r="N17" s="37">
        <f t="shared" si="1"/>
        <v>2213.3500000000004</v>
      </c>
      <c r="O17" s="15"/>
      <c r="Q17" s="19"/>
      <c r="R17" s="21"/>
      <c r="S17" s="21"/>
      <c r="T17" s="21"/>
    </row>
    <row r="18" spans="1:20" ht="33.75" customHeight="1" x14ac:dyDescent="0.25">
      <c r="A18" s="30">
        <f t="shared" si="2"/>
        <v>8</v>
      </c>
      <c r="B18" s="41" t="s">
        <v>59</v>
      </c>
      <c r="C18" s="45" t="s">
        <v>36</v>
      </c>
      <c r="D18" s="50">
        <v>1</v>
      </c>
      <c r="E18" s="29" t="s">
        <v>20</v>
      </c>
      <c r="F18" s="38">
        <v>3</v>
      </c>
      <c r="G18" s="27">
        <v>463.75</v>
      </c>
      <c r="H18" s="27">
        <v>486.93</v>
      </c>
      <c r="I18" s="34">
        <v>601.84</v>
      </c>
      <c r="J18" s="6"/>
      <c r="K18" s="6"/>
      <c r="L18" s="35">
        <f t="shared" si="3"/>
        <v>0.14289421352029716</v>
      </c>
      <c r="M18" s="36">
        <f t="shared" si="0"/>
        <v>517.50666666666666</v>
      </c>
      <c r="N18" s="37">
        <f t="shared" si="1"/>
        <v>517.50666666666666</v>
      </c>
      <c r="O18" s="15"/>
      <c r="Q18" s="19"/>
      <c r="R18" s="21"/>
      <c r="S18" s="21"/>
      <c r="T18" s="21"/>
    </row>
    <row r="19" spans="1:20" ht="33.75" customHeight="1" x14ac:dyDescent="0.25">
      <c r="A19" s="30">
        <f t="shared" si="2"/>
        <v>9</v>
      </c>
      <c r="B19" s="41" t="s">
        <v>60</v>
      </c>
      <c r="C19" s="45" t="s">
        <v>36</v>
      </c>
      <c r="D19" s="50">
        <v>6</v>
      </c>
      <c r="E19" s="29" t="s">
        <v>20</v>
      </c>
      <c r="F19" s="38">
        <v>3</v>
      </c>
      <c r="G19" s="27">
        <v>471.5</v>
      </c>
      <c r="H19" s="27">
        <v>495.07</v>
      </c>
      <c r="I19" s="34">
        <v>611.9</v>
      </c>
      <c r="J19" s="6"/>
      <c r="K19" s="6"/>
      <c r="L19" s="35">
        <f t="shared" si="3"/>
        <v>0.14289522520375478</v>
      </c>
      <c r="M19" s="36">
        <f t="shared" si="0"/>
        <v>526.15666666666664</v>
      </c>
      <c r="N19" s="37">
        <f t="shared" si="1"/>
        <v>3156.9399999999996</v>
      </c>
      <c r="O19" s="15"/>
      <c r="Q19" s="19"/>
      <c r="R19" s="21"/>
      <c r="S19" s="21"/>
      <c r="T19" s="21"/>
    </row>
    <row r="20" spans="1:20" ht="31.5" customHeight="1" x14ac:dyDescent="0.25">
      <c r="A20" s="30">
        <f t="shared" si="2"/>
        <v>10</v>
      </c>
      <c r="B20" s="41" t="s">
        <v>45</v>
      </c>
      <c r="C20" s="45" t="s">
        <v>36</v>
      </c>
      <c r="D20" s="50">
        <v>1</v>
      </c>
      <c r="E20" s="29" t="s">
        <v>20</v>
      </c>
      <c r="F20" s="38">
        <v>3</v>
      </c>
      <c r="G20" s="28">
        <v>1614</v>
      </c>
      <c r="H20" s="28">
        <v>1694.7</v>
      </c>
      <c r="I20" s="34">
        <v>2070.8960000000002</v>
      </c>
      <c r="J20" s="6"/>
      <c r="K20" s="6"/>
      <c r="L20" s="35">
        <f t="shared" si="3"/>
        <v>0.13598851409470758</v>
      </c>
      <c r="M20" s="36">
        <f t="shared" si="0"/>
        <v>1793.1986666666664</v>
      </c>
      <c r="N20" s="37">
        <f t="shared" si="1"/>
        <v>1793.1986666666664</v>
      </c>
      <c r="O20" s="15"/>
      <c r="Q20" s="19"/>
      <c r="R20" s="21"/>
      <c r="S20" s="21"/>
      <c r="T20" s="21"/>
    </row>
    <row r="21" spans="1:20" ht="34.5" customHeight="1" x14ac:dyDescent="0.25">
      <c r="A21" s="30">
        <f t="shared" si="2"/>
        <v>11</v>
      </c>
      <c r="B21" s="41" t="s">
        <v>61</v>
      </c>
      <c r="C21" s="45" t="s">
        <v>36</v>
      </c>
      <c r="D21" s="50">
        <v>1</v>
      </c>
      <c r="E21" s="29" t="s">
        <v>20</v>
      </c>
      <c r="F21" s="38">
        <v>3</v>
      </c>
      <c r="G21" s="27">
        <v>613.62</v>
      </c>
      <c r="H21" s="27">
        <v>644.29999999999995</v>
      </c>
      <c r="I21" s="34">
        <v>796.34</v>
      </c>
      <c r="J21" s="6"/>
      <c r="K21" s="6"/>
      <c r="L21" s="35">
        <f t="shared" si="3"/>
        <v>0.14289355505624937</v>
      </c>
      <c r="M21" s="36">
        <f t="shared" si="0"/>
        <v>684.75333333333344</v>
      </c>
      <c r="N21" s="37">
        <f t="shared" si="1"/>
        <v>684.75333333333344</v>
      </c>
      <c r="O21" s="15"/>
      <c r="Q21" s="19"/>
      <c r="R21" s="21"/>
      <c r="S21" s="21"/>
      <c r="T21" s="21"/>
    </row>
    <row r="22" spans="1:20" ht="39" customHeight="1" x14ac:dyDescent="0.25">
      <c r="A22" s="30">
        <f t="shared" si="2"/>
        <v>12</v>
      </c>
      <c r="B22" s="41" t="s">
        <v>59</v>
      </c>
      <c r="C22" s="45" t="s">
        <v>36</v>
      </c>
      <c r="D22" s="50">
        <v>2</v>
      </c>
      <c r="E22" s="29" t="s">
        <v>20</v>
      </c>
      <c r="F22" s="38">
        <v>3</v>
      </c>
      <c r="G22" s="27">
        <v>463.75</v>
      </c>
      <c r="H22" s="27">
        <v>486.93</v>
      </c>
      <c r="I22" s="34">
        <v>601.84</v>
      </c>
      <c r="J22" s="6"/>
      <c r="K22" s="6"/>
      <c r="L22" s="35">
        <f t="shared" si="3"/>
        <v>0.14289421352029716</v>
      </c>
      <c r="M22" s="36">
        <f t="shared" si="0"/>
        <v>517.50666666666666</v>
      </c>
      <c r="N22" s="37">
        <f t="shared" si="1"/>
        <v>1035.0133333333333</v>
      </c>
      <c r="O22" s="15"/>
      <c r="Q22" s="19"/>
      <c r="R22" s="21"/>
      <c r="S22" s="21"/>
      <c r="T22" s="21"/>
    </row>
    <row r="23" spans="1:20" ht="30.75" customHeight="1" x14ac:dyDescent="0.25">
      <c r="A23" s="30">
        <f t="shared" si="2"/>
        <v>13</v>
      </c>
      <c r="B23" s="41" t="s">
        <v>62</v>
      </c>
      <c r="C23" s="45" t="s">
        <v>36</v>
      </c>
      <c r="D23" s="50">
        <v>2</v>
      </c>
      <c r="E23" s="29" t="s">
        <v>20</v>
      </c>
      <c r="F23" s="38">
        <v>3</v>
      </c>
      <c r="G23" s="27">
        <v>723.08</v>
      </c>
      <c r="H23" s="27">
        <v>759.23</v>
      </c>
      <c r="I23" s="34">
        <v>938.4</v>
      </c>
      <c r="J23" s="6"/>
      <c r="K23" s="6"/>
      <c r="L23" s="35">
        <f t="shared" si="3"/>
        <v>0.14289811825537649</v>
      </c>
      <c r="M23" s="36">
        <f t="shared" si="0"/>
        <v>806.90333333333331</v>
      </c>
      <c r="N23" s="37">
        <f t="shared" si="1"/>
        <v>1613.8066666666666</v>
      </c>
      <c r="O23" s="15"/>
      <c r="Q23" s="19"/>
      <c r="R23" s="21"/>
      <c r="S23" s="21"/>
      <c r="T23" s="21"/>
    </row>
    <row r="24" spans="1:20" ht="45.75" customHeight="1" x14ac:dyDescent="0.25">
      <c r="A24" s="30">
        <f>A23+1</f>
        <v>14</v>
      </c>
      <c r="B24" s="41" t="s">
        <v>44</v>
      </c>
      <c r="C24" s="45" t="s">
        <v>36</v>
      </c>
      <c r="D24" s="50">
        <v>2</v>
      </c>
      <c r="E24" s="29" t="s">
        <v>20</v>
      </c>
      <c r="F24" s="38">
        <v>3</v>
      </c>
      <c r="G24" s="27">
        <v>120.61</v>
      </c>
      <c r="H24" s="27">
        <v>126.64</v>
      </c>
      <c r="I24" s="34">
        <v>156.52000000000001</v>
      </c>
      <c r="J24" s="6"/>
      <c r="K24" s="6"/>
      <c r="L24" s="35">
        <f t="shared" si="3"/>
        <v>0.14287663265633285</v>
      </c>
      <c r="M24" s="36">
        <f t="shared" si="0"/>
        <v>134.59</v>
      </c>
      <c r="N24" s="37">
        <f t="shared" si="1"/>
        <v>269.18</v>
      </c>
      <c r="O24" s="15"/>
      <c r="Q24" s="19"/>
      <c r="R24" s="21"/>
      <c r="S24" s="21"/>
      <c r="T24" s="21"/>
    </row>
    <row r="25" spans="1:20" ht="33.75" customHeight="1" x14ac:dyDescent="0.25">
      <c r="A25" s="30">
        <f t="shared" si="2"/>
        <v>15</v>
      </c>
      <c r="B25" s="41" t="s">
        <v>56</v>
      </c>
      <c r="C25" s="45" t="s">
        <v>36</v>
      </c>
      <c r="D25" s="50">
        <v>10</v>
      </c>
      <c r="E25" s="29" t="s">
        <v>20</v>
      </c>
      <c r="F25" s="38">
        <v>3</v>
      </c>
      <c r="G25" s="27">
        <v>151.38999999999999</v>
      </c>
      <c r="H25" s="27">
        <v>158.94999999999999</v>
      </c>
      <c r="I25" s="34">
        <v>196.45</v>
      </c>
      <c r="J25" s="6"/>
      <c r="K25" s="6"/>
      <c r="L25" s="35">
        <f t="shared" si="3"/>
        <v>0.1428456634523656</v>
      </c>
      <c r="M25" s="36">
        <f t="shared" si="0"/>
        <v>168.92999999999998</v>
      </c>
      <c r="N25" s="37">
        <f t="shared" si="1"/>
        <v>1689.2999999999997</v>
      </c>
      <c r="O25" s="15"/>
      <c r="Q25" s="19"/>
      <c r="R25" s="21"/>
      <c r="S25" s="21"/>
      <c r="T25" s="21"/>
    </row>
    <row r="26" spans="1:20" ht="45.75" customHeight="1" x14ac:dyDescent="0.25">
      <c r="A26" s="30">
        <f t="shared" si="2"/>
        <v>16</v>
      </c>
      <c r="B26" s="41" t="s">
        <v>62</v>
      </c>
      <c r="C26" s="45" t="s">
        <v>36</v>
      </c>
      <c r="D26" s="50">
        <v>4</v>
      </c>
      <c r="E26" s="29" t="s">
        <v>20</v>
      </c>
      <c r="F26" s="38">
        <v>3</v>
      </c>
      <c r="G26" s="27">
        <v>723.08</v>
      </c>
      <c r="H26" s="27">
        <v>759.23</v>
      </c>
      <c r="I26" s="34">
        <v>938.4</v>
      </c>
      <c r="J26" s="6"/>
      <c r="K26" s="6"/>
      <c r="L26" s="35">
        <f t="shared" si="3"/>
        <v>0.14289811825537649</v>
      </c>
      <c r="M26" s="36">
        <f t="shared" si="0"/>
        <v>806.90333333333331</v>
      </c>
      <c r="N26" s="37">
        <f t="shared" si="1"/>
        <v>3227.6133333333332</v>
      </c>
      <c r="O26" s="15"/>
      <c r="Q26" s="19"/>
      <c r="R26" s="21"/>
      <c r="S26" s="21"/>
      <c r="T26" s="21"/>
    </row>
    <row r="27" spans="1:20" ht="41.25" customHeight="1" x14ac:dyDescent="0.25">
      <c r="A27" s="30">
        <f t="shared" si="2"/>
        <v>17</v>
      </c>
      <c r="B27" s="41" t="s">
        <v>60</v>
      </c>
      <c r="C27" s="45" t="s">
        <v>36</v>
      </c>
      <c r="D27" s="50">
        <v>4</v>
      </c>
      <c r="E27" s="29" t="s">
        <v>20</v>
      </c>
      <c r="F27" s="38">
        <v>3</v>
      </c>
      <c r="G27" s="27">
        <v>471.5</v>
      </c>
      <c r="H27" s="27">
        <v>495.07</v>
      </c>
      <c r="I27" s="34">
        <v>611.9</v>
      </c>
      <c r="J27" s="6"/>
      <c r="K27" s="6"/>
      <c r="L27" s="35">
        <f t="shared" si="3"/>
        <v>0.14289522520375478</v>
      </c>
      <c r="M27" s="36">
        <f t="shared" si="0"/>
        <v>526.15666666666664</v>
      </c>
      <c r="N27" s="37">
        <f t="shared" si="1"/>
        <v>2104.6266666666666</v>
      </c>
      <c r="O27" s="15"/>
      <c r="Q27" s="19"/>
      <c r="R27" s="21"/>
      <c r="S27" s="21"/>
      <c r="T27" s="21"/>
    </row>
    <row r="28" spans="1:20" ht="32.25" customHeight="1" x14ac:dyDescent="0.25">
      <c r="A28" s="30">
        <v>18</v>
      </c>
      <c r="B28" s="41" t="s">
        <v>56</v>
      </c>
      <c r="C28" s="45" t="s">
        <v>36</v>
      </c>
      <c r="D28" s="50">
        <v>16</v>
      </c>
      <c r="E28" s="29" t="s">
        <v>20</v>
      </c>
      <c r="F28" s="38">
        <v>3</v>
      </c>
      <c r="G28" s="27">
        <v>151.38999999999999</v>
      </c>
      <c r="H28" s="27">
        <v>158.94999999999999</v>
      </c>
      <c r="I28" s="34">
        <v>196.45</v>
      </c>
      <c r="J28" s="6"/>
      <c r="K28" s="6"/>
      <c r="L28" s="35">
        <f t="shared" si="3"/>
        <v>0.1428456634523656</v>
      </c>
      <c r="M28" s="36">
        <f t="shared" si="0"/>
        <v>168.92999999999998</v>
      </c>
      <c r="N28" s="37">
        <f t="shared" si="1"/>
        <v>2702.8799999999997</v>
      </c>
      <c r="O28" s="15"/>
      <c r="Q28" s="19"/>
      <c r="R28" s="21"/>
      <c r="S28" s="21"/>
      <c r="T28" s="21"/>
    </row>
    <row r="29" spans="1:20" ht="31.5" customHeight="1" x14ac:dyDescent="0.25">
      <c r="A29" s="30">
        <v>19</v>
      </c>
      <c r="B29" s="41" t="s">
        <v>46</v>
      </c>
      <c r="C29" s="45" t="s">
        <v>36</v>
      </c>
      <c r="D29" s="50">
        <v>4</v>
      </c>
      <c r="E29" s="29" t="s">
        <v>20</v>
      </c>
      <c r="F29" s="38">
        <v>3</v>
      </c>
      <c r="G29" s="27">
        <v>450.22</v>
      </c>
      <c r="H29" s="27">
        <v>472.73</v>
      </c>
      <c r="I29" s="34">
        <v>584.29</v>
      </c>
      <c r="J29" s="6"/>
      <c r="K29" s="6"/>
      <c r="L29" s="35">
        <f t="shared" si="3"/>
        <v>0.14290019052989927</v>
      </c>
      <c r="M29" s="36">
        <f t="shared" si="0"/>
        <v>502.41333333333336</v>
      </c>
      <c r="N29" s="37">
        <f t="shared" si="1"/>
        <v>2009.6533333333334</v>
      </c>
      <c r="O29" s="15"/>
      <c r="Q29" s="19"/>
      <c r="R29" s="21"/>
      <c r="S29" s="21"/>
      <c r="T29" s="21"/>
    </row>
    <row r="30" spans="1:20" ht="43.5" customHeight="1" x14ac:dyDescent="0.25">
      <c r="A30" s="30">
        <v>20</v>
      </c>
      <c r="B30" s="41" t="s">
        <v>47</v>
      </c>
      <c r="C30" s="45" t="s">
        <v>36</v>
      </c>
      <c r="D30" s="50">
        <v>4</v>
      </c>
      <c r="E30" s="29" t="s">
        <v>20</v>
      </c>
      <c r="F30" s="38">
        <v>3</v>
      </c>
      <c r="G30" s="27">
        <v>260.17</v>
      </c>
      <c r="H30" s="27">
        <v>273.17</v>
      </c>
      <c r="I30" s="34">
        <v>337.63</v>
      </c>
      <c r="J30" s="6"/>
      <c r="K30" s="6"/>
      <c r="L30" s="35">
        <f t="shared" si="3"/>
        <v>0.14287934253705345</v>
      </c>
      <c r="M30" s="36">
        <f t="shared" si="0"/>
        <v>290.32333333333332</v>
      </c>
      <c r="N30" s="37">
        <f t="shared" si="1"/>
        <v>1161.2933333333333</v>
      </c>
      <c r="O30" s="15"/>
      <c r="Q30" s="19"/>
      <c r="R30" s="21"/>
      <c r="S30" s="21"/>
      <c r="T30" s="21"/>
    </row>
    <row r="31" spans="1:20" ht="42.75" customHeight="1" x14ac:dyDescent="0.25">
      <c r="A31" s="30">
        <v>21</v>
      </c>
      <c r="B31" s="41" t="s">
        <v>44</v>
      </c>
      <c r="C31" s="45" t="s">
        <v>36</v>
      </c>
      <c r="D31" s="50">
        <v>8</v>
      </c>
      <c r="E31" s="29" t="s">
        <v>20</v>
      </c>
      <c r="F31" s="38">
        <v>3</v>
      </c>
      <c r="G31" s="27">
        <v>120.61</v>
      </c>
      <c r="H31" s="27">
        <v>126.64</v>
      </c>
      <c r="I31" s="34">
        <v>156.52000000000001</v>
      </c>
      <c r="J31" s="6"/>
      <c r="K31" s="6"/>
      <c r="L31" s="35">
        <f>STDEV(G31:K31)/AVERAGE(G31:K31)</f>
        <v>0.14287663265633285</v>
      </c>
      <c r="M31" s="36">
        <f t="shared" si="0"/>
        <v>134.59</v>
      </c>
      <c r="N31" s="37">
        <f t="shared" si="1"/>
        <v>1076.72</v>
      </c>
      <c r="O31" s="15"/>
      <c r="Q31" s="19"/>
      <c r="R31" s="21"/>
      <c r="S31" s="21"/>
      <c r="T31" s="21"/>
    </row>
    <row r="32" spans="1:20" ht="33.75" customHeight="1" x14ac:dyDescent="0.25">
      <c r="A32" s="30">
        <v>22</v>
      </c>
      <c r="B32" s="41" t="s">
        <v>46</v>
      </c>
      <c r="C32" s="45" t="s">
        <v>36</v>
      </c>
      <c r="D32" s="50">
        <v>2</v>
      </c>
      <c r="E32" s="29" t="s">
        <v>20</v>
      </c>
      <c r="F32" s="38">
        <v>3</v>
      </c>
      <c r="G32" s="27">
        <v>450.22</v>
      </c>
      <c r="H32" s="27">
        <v>472.73</v>
      </c>
      <c r="I32" s="34">
        <v>584.29</v>
      </c>
      <c r="J32" s="6"/>
      <c r="K32" s="6"/>
      <c r="L32" s="35">
        <f>STDEV(G32:K32)/AVERAGE(G32:K32)</f>
        <v>0.14290019052989927</v>
      </c>
      <c r="M32" s="36">
        <f t="shared" si="0"/>
        <v>502.41333333333336</v>
      </c>
      <c r="N32" s="37">
        <f t="shared" si="1"/>
        <v>1004.8266666666667</v>
      </c>
      <c r="O32" s="15"/>
      <c r="Q32" s="19"/>
      <c r="R32" s="21"/>
      <c r="S32" s="21"/>
      <c r="T32" s="21"/>
    </row>
    <row r="33" spans="1:20" ht="30" customHeight="1" x14ac:dyDescent="0.25">
      <c r="A33" s="30">
        <v>23</v>
      </c>
      <c r="B33" s="41" t="s">
        <v>63</v>
      </c>
      <c r="C33" s="45" t="s">
        <v>36</v>
      </c>
      <c r="D33" s="50">
        <v>2</v>
      </c>
      <c r="E33" s="29" t="s">
        <v>20</v>
      </c>
      <c r="F33" s="38">
        <v>3</v>
      </c>
      <c r="G33" s="27">
        <v>276.26</v>
      </c>
      <c r="H33" s="27">
        <v>290.07</v>
      </c>
      <c r="I33" s="34">
        <v>358.52</v>
      </c>
      <c r="J33" s="6"/>
      <c r="K33" s="6"/>
      <c r="L33" s="35">
        <f>STDEV(G33:K33)/AVERAGE(G33:K33)</f>
        <v>0.14289055921618266</v>
      </c>
      <c r="M33" s="36">
        <f t="shared" si="0"/>
        <v>308.2833333333333</v>
      </c>
      <c r="N33" s="37">
        <f t="shared" si="1"/>
        <v>616.56666666666661</v>
      </c>
      <c r="O33" s="15"/>
      <c r="Q33" s="19"/>
      <c r="R33" s="21"/>
      <c r="S33" s="21"/>
      <c r="T33" s="21"/>
    </row>
    <row r="34" spans="1:20" ht="30.75" customHeight="1" x14ac:dyDescent="0.25">
      <c r="A34" s="30">
        <v>24</v>
      </c>
      <c r="B34" s="41" t="s">
        <v>27</v>
      </c>
      <c r="C34" s="45" t="s">
        <v>36</v>
      </c>
      <c r="D34" s="50">
        <v>103</v>
      </c>
      <c r="E34" s="29" t="s">
        <v>20</v>
      </c>
      <c r="F34" s="38">
        <v>3</v>
      </c>
      <c r="G34" s="27">
        <v>103.88</v>
      </c>
      <c r="H34" s="27">
        <v>109.07</v>
      </c>
      <c r="I34" s="34">
        <v>134.81</v>
      </c>
      <c r="J34" s="6"/>
      <c r="K34" s="6"/>
      <c r="L34" s="35">
        <f>STDEV(G34:K34)/AVERAGE(G34:K34)</f>
        <v>0.14288956721378393</v>
      </c>
      <c r="M34" s="36">
        <f t="shared" si="0"/>
        <v>115.92</v>
      </c>
      <c r="N34" s="37">
        <f t="shared" si="1"/>
        <v>11939.76</v>
      </c>
      <c r="O34" s="15"/>
      <c r="Q34" s="19"/>
      <c r="R34" s="21"/>
      <c r="S34" s="21"/>
      <c r="T34" s="21"/>
    </row>
    <row r="35" spans="1:20" ht="39" customHeight="1" x14ac:dyDescent="0.25">
      <c r="A35" s="30">
        <v>25</v>
      </c>
      <c r="B35" s="41" t="s">
        <v>28</v>
      </c>
      <c r="C35" s="45" t="s">
        <v>36</v>
      </c>
      <c r="D35" s="50">
        <v>40</v>
      </c>
      <c r="E35" s="29" t="s">
        <v>20</v>
      </c>
      <c r="F35" s="38">
        <v>3</v>
      </c>
      <c r="G35" s="27">
        <v>116.95</v>
      </c>
      <c r="H35" s="27">
        <v>122.79</v>
      </c>
      <c r="I35" s="34">
        <v>151.76</v>
      </c>
      <c r="J35" s="6"/>
      <c r="K35" s="6"/>
      <c r="L35" s="35">
        <f t="shared" ref="L35:L51" si="4">STDEV(G35:K35)/AVERAGE(G35:K35)</f>
        <v>0.14284912286886903</v>
      </c>
      <c r="M35" s="36">
        <f t="shared" si="0"/>
        <v>130.5</v>
      </c>
      <c r="N35" s="37">
        <f t="shared" si="1"/>
        <v>5220</v>
      </c>
      <c r="O35" s="15"/>
      <c r="Q35" s="19"/>
      <c r="R35" s="21"/>
      <c r="S35" s="21"/>
      <c r="T35" s="21"/>
    </row>
    <row r="36" spans="1:20" ht="36" customHeight="1" x14ac:dyDescent="0.25">
      <c r="A36" s="30">
        <v>26</v>
      </c>
      <c r="B36" s="47" t="s">
        <v>48</v>
      </c>
      <c r="C36" s="45" t="s">
        <v>36</v>
      </c>
      <c r="D36" s="50">
        <v>145</v>
      </c>
      <c r="E36" s="29" t="s">
        <v>20</v>
      </c>
      <c r="F36" s="38">
        <v>3</v>
      </c>
      <c r="G36" s="27">
        <v>181.41</v>
      </c>
      <c r="H36" s="27">
        <v>190.48</v>
      </c>
      <c r="I36" s="34">
        <v>235.43</v>
      </c>
      <c r="J36" s="6"/>
      <c r="K36" s="6"/>
      <c r="L36" s="35">
        <f t="shared" si="4"/>
        <v>0.14289598760284933</v>
      </c>
      <c r="M36" s="36">
        <f t="shared" si="0"/>
        <v>202.43999999999997</v>
      </c>
      <c r="N36" s="37">
        <f t="shared" si="1"/>
        <v>29353.799999999996</v>
      </c>
      <c r="O36" s="15"/>
      <c r="Q36" s="19"/>
      <c r="R36" s="21"/>
      <c r="S36" s="21"/>
      <c r="T36" s="21"/>
    </row>
    <row r="37" spans="1:20" ht="37.5" customHeight="1" x14ac:dyDescent="0.25">
      <c r="A37" s="30">
        <v>27</v>
      </c>
      <c r="B37" s="41" t="s">
        <v>29</v>
      </c>
      <c r="C37" s="45" t="s">
        <v>36</v>
      </c>
      <c r="D37" s="50">
        <v>5</v>
      </c>
      <c r="E37" s="29" t="s">
        <v>20</v>
      </c>
      <c r="F37" s="38">
        <v>3</v>
      </c>
      <c r="G37" s="27">
        <v>430.5</v>
      </c>
      <c r="H37" s="27">
        <v>452.02</v>
      </c>
      <c r="I37" s="34">
        <v>558.70000000000005</v>
      </c>
      <c r="J37" s="6"/>
      <c r="K37" s="6"/>
      <c r="L37" s="35">
        <f t="shared" si="4"/>
        <v>0.14290491447681142</v>
      </c>
      <c r="M37" s="36">
        <f t="shared" si="0"/>
        <v>480.40666666666669</v>
      </c>
      <c r="N37" s="37">
        <f t="shared" si="1"/>
        <v>2402.0333333333333</v>
      </c>
      <c r="O37" s="15"/>
      <c r="Q37" s="19"/>
      <c r="R37" s="21"/>
      <c r="S37" s="21"/>
      <c r="T37" s="21"/>
    </row>
    <row r="38" spans="1:20" ht="33.75" customHeight="1" x14ac:dyDescent="0.25">
      <c r="A38" s="30">
        <v>28</v>
      </c>
      <c r="B38" s="41" t="s">
        <v>49</v>
      </c>
      <c r="C38" s="45" t="s">
        <v>36</v>
      </c>
      <c r="D38" s="50">
        <v>1</v>
      </c>
      <c r="E38" s="29" t="s">
        <v>20</v>
      </c>
      <c r="F38" s="38">
        <v>3</v>
      </c>
      <c r="G38" s="27">
        <v>155.41999999999999</v>
      </c>
      <c r="H38" s="27">
        <v>163.19</v>
      </c>
      <c r="I38" s="34">
        <v>201.7</v>
      </c>
      <c r="J38" s="6"/>
      <c r="K38" s="6"/>
      <c r="L38" s="35">
        <f t="shared" si="4"/>
        <v>0.14289460694023637</v>
      </c>
      <c r="M38" s="36">
        <f t="shared" si="0"/>
        <v>173.43666666666664</v>
      </c>
      <c r="N38" s="37">
        <f t="shared" si="1"/>
        <v>173.43666666666664</v>
      </c>
      <c r="O38" s="15"/>
      <c r="Q38" s="19"/>
      <c r="R38" s="21"/>
      <c r="S38" s="21"/>
      <c r="T38" s="21"/>
    </row>
    <row r="39" spans="1:20" ht="33.75" customHeight="1" x14ac:dyDescent="0.25">
      <c r="A39" s="30">
        <v>29</v>
      </c>
      <c r="B39" s="41" t="s">
        <v>64</v>
      </c>
      <c r="C39" s="45" t="s">
        <v>36</v>
      </c>
      <c r="D39" s="50">
        <v>4</v>
      </c>
      <c r="E39" s="29" t="s">
        <v>20</v>
      </c>
      <c r="F39" s="38">
        <v>3</v>
      </c>
      <c r="G39" s="28">
        <v>5600</v>
      </c>
      <c r="H39" s="28">
        <v>5880</v>
      </c>
      <c r="I39" s="34">
        <v>7267.68</v>
      </c>
      <c r="J39" s="6"/>
      <c r="K39" s="6"/>
      <c r="L39" s="35">
        <f t="shared" si="4"/>
        <v>0.14290542163055309</v>
      </c>
      <c r="M39" s="36">
        <f t="shared" si="0"/>
        <v>6249.2266666666665</v>
      </c>
      <c r="N39" s="37">
        <f t="shared" si="1"/>
        <v>24996.906666666666</v>
      </c>
      <c r="O39" s="15"/>
      <c r="Q39" s="19"/>
      <c r="R39" s="21"/>
      <c r="S39" s="21"/>
      <c r="T39" s="21"/>
    </row>
    <row r="40" spans="1:20" ht="36.75" customHeight="1" x14ac:dyDescent="0.25">
      <c r="A40" s="30">
        <v>30</v>
      </c>
      <c r="B40" s="41" t="s">
        <v>32</v>
      </c>
      <c r="C40" s="45" t="s">
        <v>30</v>
      </c>
      <c r="D40" s="51">
        <v>18450</v>
      </c>
      <c r="E40" s="29" t="s">
        <v>20</v>
      </c>
      <c r="F40" s="38">
        <v>3</v>
      </c>
      <c r="G40" s="27">
        <v>92.5</v>
      </c>
      <c r="H40" s="27">
        <v>97.12</v>
      </c>
      <c r="I40" s="34">
        <v>120.04</v>
      </c>
      <c r="J40" s="6"/>
      <c r="K40" s="6"/>
      <c r="L40" s="35">
        <f t="shared" si="4"/>
        <v>0.14288483639129615</v>
      </c>
      <c r="M40" s="36">
        <f t="shared" si="0"/>
        <v>103.22000000000001</v>
      </c>
      <c r="N40" s="37">
        <f t="shared" si="1"/>
        <v>1904409.0000000002</v>
      </c>
      <c r="O40" s="15"/>
      <c r="Q40" s="19"/>
      <c r="R40" s="21"/>
      <c r="S40" s="21"/>
      <c r="T40" s="21"/>
    </row>
    <row r="41" spans="1:20" ht="38.25" customHeight="1" x14ac:dyDescent="0.25">
      <c r="A41" s="30">
        <v>31</v>
      </c>
      <c r="B41" s="41" t="s">
        <v>65</v>
      </c>
      <c r="C41" s="45" t="s">
        <v>30</v>
      </c>
      <c r="D41" s="50">
        <v>70</v>
      </c>
      <c r="E41" s="29" t="s">
        <v>20</v>
      </c>
      <c r="F41" s="38">
        <v>3</v>
      </c>
      <c r="G41" s="27">
        <v>200</v>
      </c>
      <c r="H41" s="27">
        <v>210</v>
      </c>
      <c r="I41" s="34">
        <v>259.56</v>
      </c>
      <c r="J41" s="6"/>
      <c r="K41" s="6"/>
      <c r="L41" s="35">
        <f t="shared" si="4"/>
        <v>0.14290542163055525</v>
      </c>
      <c r="M41" s="36">
        <f t="shared" si="0"/>
        <v>223.18666666666664</v>
      </c>
      <c r="N41" s="37">
        <f t="shared" si="1"/>
        <v>15623.066666666664</v>
      </c>
      <c r="O41" s="15"/>
      <c r="Q41" s="19"/>
      <c r="R41" s="21"/>
      <c r="S41" s="21"/>
      <c r="T41" s="21"/>
    </row>
    <row r="42" spans="1:20" ht="39" customHeight="1" x14ac:dyDescent="0.25">
      <c r="A42" s="30">
        <v>32</v>
      </c>
      <c r="B42" s="41" t="s">
        <v>50</v>
      </c>
      <c r="C42" s="45" t="s">
        <v>30</v>
      </c>
      <c r="D42" s="50">
        <v>270</v>
      </c>
      <c r="E42" s="29" t="s">
        <v>20</v>
      </c>
      <c r="F42" s="38">
        <v>3</v>
      </c>
      <c r="G42" s="27">
        <v>460</v>
      </c>
      <c r="H42" s="27">
        <v>483</v>
      </c>
      <c r="I42" s="34">
        <v>596.99</v>
      </c>
      <c r="J42" s="6"/>
      <c r="K42" s="6"/>
      <c r="L42" s="35">
        <f t="shared" si="4"/>
        <v>0.1429074576569388</v>
      </c>
      <c r="M42" s="36">
        <f t="shared" si="0"/>
        <v>513.33000000000004</v>
      </c>
      <c r="N42" s="37">
        <f t="shared" si="1"/>
        <v>138599.1</v>
      </c>
      <c r="O42" s="15"/>
      <c r="Q42" s="19"/>
      <c r="R42" s="21"/>
      <c r="S42" s="21"/>
      <c r="T42" s="21"/>
    </row>
    <row r="43" spans="1:20" ht="30.75" customHeight="1" x14ac:dyDescent="0.25">
      <c r="A43" s="30">
        <v>33</v>
      </c>
      <c r="B43" s="41" t="s">
        <v>66</v>
      </c>
      <c r="C43" s="45" t="s">
        <v>30</v>
      </c>
      <c r="D43" s="50">
        <v>50</v>
      </c>
      <c r="E43" s="29" t="s">
        <v>20</v>
      </c>
      <c r="F43" s="38">
        <v>3</v>
      </c>
      <c r="G43" s="28">
        <v>2600</v>
      </c>
      <c r="H43" s="28">
        <v>2730</v>
      </c>
      <c r="I43" s="34">
        <v>3374.28</v>
      </c>
      <c r="J43" s="6"/>
      <c r="K43" s="6"/>
      <c r="L43" s="35">
        <f t="shared" si="4"/>
        <v>0.14290542163055359</v>
      </c>
      <c r="M43" s="36">
        <f t="shared" si="0"/>
        <v>2901.4266666666667</v>
      </c>
      <c r="N43" s="37">
        <f t="shared" si="1"/>
        <v>145071.33333333334</v>
      </c>
      <c r="O43" s="15"/>
      <c r="Q43" s="19"/>
      <c r="R43" s="21"/>
      <c r="S43" s="21"/>
      <c r="T43" s="21"/>
    </row>
    <row r="44" spans="1:20" ht="43.9" customHeight="1" x14ac:dyDescent="0.25">
      <c r="A44" s="30">
        <v>34</v>
      </c>
      <c r="B44" s="41" t="s">
        <v>52</v>
      </c>
      <c r="C44" s="45" t="s">
        <v>30</v>
      </c>
      <c r="D44" s="50">
        <v>630</v>
      </c>
      <c r="E44" s="29" t="s">
        <v>20</v>
      </c>
      <c r="F44" s="38">
        <v>3</v>
      </c>
      <c r="G44" s="27">
        <v>140</v>
      </c>
      <c r="H44" s="27">
        <v>147</v>
      </c>
      <c r="I44" s="34">
        <v>181.69</v>
      </c>
      <c r="J44" s="6"/>
      <c r="K44" s="6"/>
      <c r="L44" s="35">
        <f t="shared" si="4"/>
        <v>0.14289873179846854</v>
      </c>
      <c r="M44" s="36">
        <f t="shared" si="0"/>
        <v>156.22999999999999</v>
      </c>
      <c r="N44" s="37">
        <f t="shared" si="1"/>
        <v>98424.9</v>
      </c>
      <c r="O44" s="15"/>
      <c r="Q44" s="19"/>
      <c r="R44" s="21"/>
      <c r="S44" s="21"/>
      <c r="T44" s="21"/>
    </row>
    <row r="45" spans="1:20" ht="45.6" customHeight="1" x14ac:dyDescent="0.25">
      <c r="A45" s="30">
        <v>35</v>
      </c>
      <c r="B45" s="41" t="s">
        <v>51</v>
      </c>
      <c r="C45" s="45" t="s">
        <v>30</v>
      </c>
      <c r="D45" s="50">
        <v>250</v>
      </c>
      <c r="E45" s="29" t="s">
        <v>20</v>
      </c>
      <c r="F45" s="38">
        <v>3</v>
      </c>
      <c r="G45" s="27">
        <v>380</v>
      </c>
      <c r="H45" s="27">
        <v>399</v>
      </c>
      <c r="I45" s="34">
        <v>493.16</v>
      </c>
      <c r="J45" s="6"/>
      <c r="K45" s="6"/>
      <c r="L45" s="35">
        <f t="shared" si="4"/>
        <v>0.14290049228522</v>
      </c>
      <c r="M45" s="36">
        <f t="shared" si="0"/>
        <v>424.05333333333334</v>
      </c>
      <c r="N45" s="37">
        <f t="shared" si="1"/>
        <v>106013.33333333333</v>
      </c>
      <c r="O45" s="15"/>
      <c r="Q45" s="19"/>
      <c r="R45" s="21"/>
      <c r="S45" s="21"/>
      <c r="T45" s="21"/>
    </row>
    <row r="46" spans="1:20" ht="38.25" customHeight="1" x14ac:dyDescent="0.25">
      <c r="A46" s="30">
        <v>36</v>
      </c>
      <c r="B46" s="41" t="s">
        <v>37</v>
      </c>
      <c r="C46" s="45" t="s">
        <v>36</v>
      </c>
      <c r="D46" s="50">
        <v>330</v>
      </c>
      <c r="E46" s="29" t="s">
        <v>20</v>
      </c>
      <c r="F46" s="38">
        <v>3</v>
      </c>
      <c r="G46" s="27">
        <v>6</v>
      </c>
      <c r="H46" s="27">
        <v>6.3</v>
      </c>
      <c r="I46" s="34">
        <v>7.78</v>
      </c>
      <c r="J46" s="6"/>
      <c r="K46" s="6"/>
      <c r="L46" s="35">
        <f t="shared" si="4"/>
        <v>0.14237454680939668</v>
      </c>
      <c r="M46" s="36">
        <f t="shared" si="0"/>
        <v>6.6933333333333342</v>
      </c>
      <c r="N46" s="37">
        <f t="shared" si="1"/>
        <v>2208.8000000000002</v>
      </c>
      <c r="O46" s="15"/>
      <c r="Q46" s="19"/>
      <c r="R46" s="21"/>
      <c r="S46" s="21"/>
      <c r="T46" s="21"/>
    </row>
    <row r="47" spans="1:20" ht="30" customHeight="1" x14ac:dyDescent="0.25">
      <c r="A47" s="30">
        <v>37</v>
      </c>
      <c r="B47" s="41" t="s">
        <v>38</v>
      </c>
      <c r="C47" s="45" t="s">
        <v>36</v>
      </c>
      <c r="D47" s="51">
        <v>1700</v>
      </c>
      <c r="E47" s="29" t="s">
        <v>20</v>
      </c>
      <c r="F47" s="38">
        <v>3</v>
      </c>
      <c r="G47" s="27">
        <v>8</v>
      </c>
      <c r="H47" s="27">
        <v>8.4</v>
      </c>
      <c r="I47" s="34">
        <v>10.38</v>
      </c>
      <c r="J47" s="6"/>
      <c r="K47" s="6"/>
      <c r="L47" s="35">
        <f t="shared" si="4"/>
        <v>0.14276492514121522</v>
      </c>
      <c r="M47" s="36">
        <f t="shared" si="0"/>
        <v>8.9266666666666676</v>
      </c>
      <c r="N47" s="37">
        <f t="shared" si="1"/>
        <v>15175.333333333336</v>
      </c>
      <c r="O47" s="15"/>
      <c r="Q47" s="19"/>
      <c r="R47" s="21"/>
      <c r="S47" s="21"/>
      <c r="T47" s="21"/>
    </row>
    <row r="48" spans="1:20" ht="34.5" customHeight="1" x14ac:dyDescent="0.25">
      <c r="A48" s="30">
        <v>38</v>
      </c>
      <c r="B48" s="41" t="s">
        <v>39</v>
      </c>
      <c r="C48" s="45" t="s">
        <v>36</v>
      </c>
      <c r="D48" s="50">
        <v>5</v>
      </c>
      <c r="E48" s="29" t="s">
        <v>20</v>
      </c>
      <c r="F48" s="38">
        <v>3</v>
      </c>
      <c r="G48" s="27">
        <v>130</v>
      </c>
      <c r="H48" s="27">
        <v>136.5</v>
      </c>
      <c r="I48" s="34">
        <v>168.71</v>
      </c>
      <c r="J48" s="6"/>
      <c r="K48" s="6"/>
      <c r="L48" s="35">
        <f t="shared" si="4"/>
        <v>0.14289101270217561</v>
      </c>
      <c r="M48" s="36">
        <f t="shared" si="0"/>
        <v>145.07000000000002</v>
      </c>
      <c r="N48" s="37">
        <f t="shared" si="1"/>
        <v>725.35000000000014</v>
      </c>
      <c r="O48" s="15"/>
      <c r="Q48" s="19"/>
      <c r="R48" s="21"/>
      <c r="S48" s="21"/>
      <c r="T48" s="21"/>
    </row>
    <row r="49" spans="1:20" ht="32.25" customHeight="1" x14ac:dyDescent="0.25">
      <c r="A49" s="30">
        <v>39</v>
      </c>
      <c r="B49" s="41" t="s">
        <v>34</v>
      </c>
      <c r="C49" s="45" t="s">
        <v>30</v>
      </c>
      <c r="D49" s="50">
        <v>60</v>
      </c>
      <c r="E49" s="29" t="s">
        <v>20</v>
      </c>
      <c r="F49" s="38">
        <v>3</v>
      </c>
      <c r="G49" s="27">
        <v>102</v>
      </c>
      <c r="H49" s="27">
        <v>107.1</v>
      </c>
      <c r="I49" s="34">
        <v>132.37</v>
      </c>
      <c r="J49" s="6"/>
      <c r="K49" s="6"/>
      <c r="L49" s="35">
        <f t="shared" si="4"/>
        <v>0.14287971142704853</v>
      </c>
      <c r="M49" s="36">
        <f t="shared" si="0"/>
        <v>113.82333333333334</v>
      </c>
      <c r="N49" s="37">
        <f t="shared" si="1"/>
        <v>6829.4000000000005</v>
      </c>
      <c r="O49" s="15"/>
      <c r="Q49" s="19"/>
      <c r="R49" s="21"/>
      <c r="S49" s="21"/>
      <c r="T49" s="21"/>
    </row>
    <row r="50" spans="1:20" ht="31.5" customHeight="1" x14ac:dyDescent="0.25">
      <c r="A50" s="30">
        <v>40</v>
      </c>
      <c r="B50" s="41" t="s">
        <v>53</v>
      </c>
      <c r="C50" s="45" t="s">
        <v>30</v>
      </c>
      <c r="D50" s="50">
        <v>40</v>
      </c>
      <c r="E50" s="29" t="s">
        <v>20</v>
      </c>
      <c r="F50" s="38">
        <v>3</v>
      </c>
      <c r="G50" s="28">
        <v>2100</v>
      </c>
      <c r="H50" s="28">
        <v>2205</v>
      </c>
      <c r="I50" s="34">
        <v>2725.38</v>
      </c>
      <c r="J50" s="6"/>
      <c r="K50" s="6"/>
      <c r="L50" s="35">
        <f t="shared" si="4"/>
        <v>0.14290542163055375</v>
      </c>
      <c r="M50" s="36">
        <f t="shared" si="0"/>
        <v>2343.46</v>
      </c>
      <c r="N50" s="37">
        <f t="shared" si="1"/>
        <v>93738.4</v>
      </c>
      <c r="O50" s="15"/>
      <c r="Q50" s="19"/>
      <c r="R50" s="21"/>
      <c r="S50" s="21"/>
      <c r="T50" s="21"/>
    </row>
    <row r="51" spans="1:20" ht="34.5" customHeight="1" x14ac:dyDescent="0.25">
      <c r="A51" s="30">
        <v>41</v>
      </c>
      <c r="B51" s="41" t="s">
        <v>67</v>
      </c>
      <c r="C51" s="45" t="s">
        <v>30</v>
      </c>
      <c r="D51" s="50">
        <v>250</v>
      </c>
      <c r="E51" s="29" t="s">
        <v>20</v>
      </c>
      <c r="F51" s="38">
        <v>3</v>
      </c>
      <c r="G51" s="28">
        <v>2000</v>
      </c>
      <c r="H51" s="28">
        <v>2100</v>
      </c>
      <c r="I51" s="34">
        <v>2595.6</v>
      </c>
      <c r="J51" s="6"/>
      <c r="K51" s="6"/>
      <c r="L51" s="35">
        <f t="shared" si="4"/>
        <v>0.14290542163055331</v>
      </c>
      <c r="M51" s="36">
        <f t="shared" si="0"/>
        <v>2231.8666666666668</v>
      </c>
      <c r="N51" s="37">
        <f t="shared" si="1"/>
        <v>557966.66666666674</v>
      </c>
      <c r="O51" s="15"/>
      <c r="Q51" s="19"/>
      <c r="R51" s="21"/>
      <c r="S51" s="21"/>
      <c r="T51" s="21"/>
    </row>
    <row r="52" spans="1:20" ht="30.75" customHeight="1" thickBot="1" x14ac:dyDescent="0.3">
      <c r="A52" s="30">
        <v>42</v>
      </c>
      <c r="B52" s="42" t="s">
        <v>54</v>
      </c>
      <c r="C52" s="45" t="s">
        <v>36</v>
      </c>
      <c r="D52" s="50">
        <v>10</v>
      </c>
      <c r="E52" s="43" t="s">
        <v>20</v>
      </c>
      <c r="F52" s="44">
        <v>3</v>
      </c>
      <c r="G52" s="27">
        <v>600</v>
      </c>
      <c r="H52" s="27">
        <v>630</v>
      </c>
      <c r="I52" s="34">
        <v>778.68</v>
      </c>
      <c r="J52" s="5"/>
      <c r="K52" s="5"/>
      <c r="L52" s="35">
        <f t="shared" ref="L52" si="5">STDEV(G52:K52)/AVERAGE(G52:K52)</f>
        <v>0.14290542163055445</v>
      </c>
      <c r="M52" s="36">
        <f t="shared" si="0"/>
        <v>669.56</v>
      </c>
      <c r="N52" s="37">
        <f t="shared" si="1"/>
        <v>6695.5999999999995</v>
      </c>
      <c r="O52" s="15"/>
      <c r="Q52" s="19"/>
      <c r="R52" s="21"/>
      <c r="S52" s="21"/>
      <c r="T52" s="21"/>
    </row>
    <row r="53" spans="1:20" s="2" customFormat="1" ht="18.75" x14ac:dyDescent="0.3">
      <c r="A53" s="17"/>
      <c r="B53" s="26"/>
      <c r="C53" s="26"/>
      <c r="M53" s="7"/>
      <c r="N53" s="39">
        <f>SUM(N11:N52)</f>
        <v>3542549.7186666676</v>
      </c>
      <c r="O53" s="9"/>
      <c r="S53" s="22"/>
    </row>
    <row r="54" spans="1:20" s="2" customFormat="1" x14ac:dyDescent="0.25">
      <c r="A54" s="17"/>
      <c r="B54" s="13"/>
      <c r="C54" s="13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20" ht="16.5" thickBot="1" x14ac:dyDescent="0.3">
      <c r="B55" s="40"/>
      <c r="C55" s="40"/>
      <c r="D55" s="40"/>
      <c r="E55" s="40"/>
      <c r="O55" s="2"/>
    </row>
    <row r="56" spans="1:20" ht="21" thickBot="1" x14ac:dyDescent="0.35">
      <c r="F56" s="52" t="s">
        <v>40</v>
      </c>
      <c r="G56" s="53"/>
      <c r="H56" s="53"/>
      <c r="I56" s="53"/>
      <c r="J56" s="53"/>
      <c r="K56" s="53"/>
      <c r="L56" s="53"/>
      <c r="M56" s="53"/>
      <c r="N56" s="18">
        <f>N53</f>
        <v>3542549.7186666676</v>
      </c>
      <c r="O56" s="2"/>
    </row>
    <row r="57" spans="1:20" x14ac:dyDescent="0.25">
      <c r="F57" s="2"/>
      <c r="G57" s="2"/>
      <c r="H57" s="2"/>
      <c r="I57" s="2"/>
      <c r="J57" s="8"/>
      <c r="K57" s="2"/>
      <c r="L57" s="2"/>
      <c r="M57" s="2"/>
      <c r="N57" s="2"/>
      <c r="O57" s="2"/>
    </row>
    <row r="58" spans="1:20" x14ac:dyDescent="0.25">
      <c r="B58" s="2" t="s">
        <v>8</v>
      </c>
      <c r="C58" s="2"/>
      <c r="D58" s="2" t="s">
        <v>3</v>
      </c>
      <c r="E58" s="2" t="s">
        <v>4</v>
      </c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20" x14ac:dyDescent="0.25">
      <c r="B59" s="2"/>
      <c r="C59" s="2"/>
      <c r="D59" s="2" t="s">
        <v>13</v>
      </c>
      <c r="E59" s="2" t="s">
        <v>15</v>
      </c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20" x14ac:dyDescent="0.25">
      <c r="B60" s="2"/>
      <c r="C60" s="2"/>
      <c r="D60" s="2" t="s">
        <v>14</v>
      </c>
      <c r="E60" s="2" t="s">
        <v>16</v>
      </c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20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20" x14ac:dyDescent="0.25">
      <c r="B62" s="31" t="s">
        <v>17</v>
      </c>
      <c r="C62" s="32"/>
      <c r="D62" s="32"/>
      <c r="E62" s="33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20" x14ac:dyDescent="0.25">
      <c r="B63" s="31" t="s">
        <v>5</v>
      </c>
      <c r="C63" s="32"/>
      <c r="D63" s="32"/>
      <c r="E63" s="33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20" x14ac:dyDescent="0.25">
      <c r="B64" s="31" t="s">
        <v>26</v>
      </c>
      <c r="C64" s="32"/>
      <c r="D64" s="32"/>
      <c r="E64" s="33"/>
      <c r="F64" s="2"/>
      <c r="G64" s="2"/>
      <c r="H64" s="2"/>
      <c r="I64" s="2"/>
      <c r="J64" s="2"/>
      <c r="K64" s="2"/>
      <c r="L64" s="2"/>
      <c r="M64" s="2"/>
      <c r="N64" s="2"/>
    </row>
    <row r="65" spans="2:5" x14ac:dyDescent="0.25">
      <c r="B65" s="31" t="s">
        <v>6</v>
      </c>
      <c r="C65" s="32"/>
      <c r="D65" s="32"/>
      <c r="E65" s="33"/>
    </row>
    <row r="66" spans="2:5" x14ac:dyDescent="0.25">
      <c r="B66" s="31" t="s">
        <v>31</v>
      </c>
      <c r="C66" s="32"/>
      <c r="D66" s="32"/>
      <c r="E66" s="33"/>
    </row>
  </sheetData>
  <mergeCells count="16">
    <mergeCell ref="B6:N6"/>
    <mergeCell ref="B3:N3"/>
    <mergeCell ref="G8:K8"/>
    <mergeCell ref="M2:N2"/>
    <mergeCell ref="B4:N4"/>
    <mergeCell ref="E5:L5"/>
    <mergeCell ref="F56:M56"/>
    <mergeCell ref="A8:A9"/>
    <mergeCell ref="O8:O9"/>
    <mergeCell ref="N8:N9"/>
    <mergeCell ref="L8:L9"/>
    <mergeCell ref="F8:F9"/>
    <mergeCell ref="E8:E9"/>
    <mergeCell ref="M8:M9"/>
    <mergeCell ref="D8:D9"/>
    <mergeCell ref="B8:B9"/>
  </mergeCells>
  <phoneticPr fontId="0" type="noConversion"/>
  <pageMargins left="0.15748031496062992" right="0.15748031496062992" top="0.19685039370078741" bottom="0.27559055118110237" header="0.15748031496062992" footer="0.15748031496062992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OMTS_zakup</cp:lastModifiedBy>
  <cp:lastPrinted>2022-04-04T08:58:01Z</cp:lastPrinted>
  <dcterms:created xsi:type="dcterms:W3CDTF">1996-10-08T23:32:33Z</dcterms:created>
  <dcterms:modified xsi:type="dcterms:W3CDTF">2022-04-11T08:42:51Z</dcterms:modified>
</cp:coreProperties>
</file>