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2.0.159\zakup\!!!ООО\!! Торги\! ЗАПРОС КОТИРОВОК В ЭФ\2023\15. ! Микроавтобус\"/>
    </mc:Choice>
  </mc:AlternateContent>
  <bookViews>
    <workbookView xWindow="0" yWindow="0" windowWidth="28800" windowHeight="12135"/>
  </bookViews>
  <sheets>
    <sheet name="Обоснование НМЦД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H14" i="1"/>
  <c r="Q14" i="1"/>
  <c r="U14" i="1"/>
  <c r="V14" i="1"/>
  <c r="F15" i="1"/>
  <c r="Q15" i="1"/>
  <c r="V15" i="1" s="1"/>
  <c r="U15" i="1"/>
  <c r="Q16" i="1" l="1"/>
  <c r="D22" i="1" l="1"/>
  <c r="U16" i="1" l="1"/>
  <c r="U17" i="1"/>
  <c r="U18" i="1"/>
  <c r="U19" i="1"/>
  <c r="V16" i="1" l="1"/>
  <c r="V17" i="1"/>
  <c r="V18" i="1"/>
  <c r="V19" i="1"/>
  <c r="R13" i="1" l="1"/>
  <c r="Q13" i="1"/>
  <c r="V13" i="1" s="1"/>
  <c r="J13" i="1"/>
  <c r="H13" i="1"/>
  <c r="F13" i="1"/>
  <c r="S13" i="1" l="1"/>
  <c r="T13" i="1" s="1"/>
  <c r="U13" i="1" s="1"/>
  <c r="R21" i="1"/>
  <c r="S21" i="1" s="1"/>
  <c r="Q21" i="1"/>
  <c r="V21" i="1" s="1"/>
  <c r="N21" i="1"/>
  <c r="L21" i="1"/>
  <c r="J21" i="1"/>
  <c r="H21" i="1"/>
  <c r="F21" i="1"/>
  <c r="R20" i="1"/>
  <c r="S20" i="1" s="1"/>
  <c r="Q20" i="1"/>
  <c r="V20" i="1" s="1"/>
  <c r="N20" i="1"/>
  <c r="L20" i="1"/>
  <c r="J20" i="1"/>
  <c r="H20" i="1"/>
  <c r="F20" i="1"/>
  <c r="F19" i="1"/>
  <c r="F18" i="1"/>
  <c r="F17" i="1"/>
  <c r="F16" i="1"/>
  <c r="T21" i="1" l="1"/>
  <c r="U21" i="1" s="1"/>
  <c r="T20" i="1"/>
  <c r="U20" i="1" s="1"/>
</calcChain>
</file>

<file path=xl/sharedStrings.xml><?xml version="1.0" encoding="utf-8"?>
<sst xmlns="http://schemas.openxmlformats.org/spreadsheetml/2006/main" count="51" uniqueCount="40">
  <si>
    <t>РАСЧЕТ</t>
  </si>
  <si>
    <t>обоснования начальной (максимальной) цены договора</t>
  </si>
  <si>
    <t>Начальная (максимальная) цена договора</t>
  </si>
  <si>
    <t>рублей</t>
  </si>
  <si>
    <t>ОДН</t>
  </si>
  <si>
    <t>НЕОДН</t>
  </si>
  <si>
    <t>№ п/п</t>
  </si>
  <si>
    <t>Наименование товара</t>
  </si>
  <si>
    <t>Объем поставки товара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</si>
  <si>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</si>
  <si>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</si>
  <si>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</si>
  <si>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</si>
  <si>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</si>
  <si>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</si>
  <si>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</si>
  <si>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</si>
  <si>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</si>
  <si>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</si>
  <si>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</si>
  <si>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</si>
  <si>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</si>
  <si>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</si>
  <si>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</si>
  <si>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</si>
  <si>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</si>
  <si>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</si>
  <si>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</si>
  <si>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</si>
  <si>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</si>
  <si>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</si>
  <si>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</si>
  <si>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</si>
  <si>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Приложение №2 к извещению</t>
  </si>
  <si>
    <t>шт</t>
  </si>
  <si>
    <t xml:space="preserve">Поставка автомобиля УАЗ СГР 1 поколение Автобус 8+1 мест (220695-04) 
или эквивалент
</t>
  </si>
  <si>
    <t xml:space="preserve">Автомобиль УАЗ СГР 1 поколение Автобус 8+1 мест (220695-04) 
или эквивалент
</t>
  </si>
  <si>
    <t>№296 от 07.06.2023</t>
  </si>
  <si>
    <t>№297 от 09.06.2023</t>
  </si>
  <si>
    <t>№298 от 13.06.2023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</si>
</sst>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#,##0.00_р_."/>
    <numFmt numFmtId="166" formatCode="#,##0.0000"/>
  </numFmts>
  <fonts count="22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9"/>
      <color theme="1"/>
      <name val="Times New Roman"/>
    </font>
    <font>
      <sz val="8"/>
      <color theme="1"/>
      <name val="Times New Roman"/>
    </font>
    <font>
      <b/>
      <sz val="12"/>
      <name val="Times New Roman"/>
    </font>
    <font>
      <sz val="8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1"/>
      <color indexed="4"/>
      <name val="Times New Roman"/>
    </font>
    <font>
      <sz val="8"/>
      <color theme="0"/>
      <name val="Times New Roman"/>
    </font>
    <font>
      <b/>
      <sz val="8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b/>
      <sz val="10"/>
      <color indexed="4"/>
      <name val="Times New Roman"/>
    </font>
    <font>
      <b/>
      <sz val="10"/>
      <color theme="1"/>
      <name val="Times New Roman"/>
    </font>
    <font>
      <b/>
      <sz val="10"/>
      <name val="Times New Roman"/>
    </font>
    <font>
      <sz val="11"/>
      <color indexed="2"/>
      <name val="Times New Roman"/>
    </font>
    <font>
      <sz val="11"/>
      <name val="Times New Roman"/>
    </font>
    <font>
      <sz val="10"/>
      <color theme="1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0"/>
        <bgColor indexed="27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4" fontId="1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center" vertical="top" wrapText="1"/>
    </xf>
    <xf numFmtId="3" fontId="12" fillId="0" borderId="6" xfId="0" applyNumberFormat="1" applyFont="1" applyBorder="1" applyAlignment="1">
      <alignment horizontal="center" vertical="top" wrapText="1"/>
    </xf>
    <xf numFmtId="0" fontId="19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2" xfId="0" applyFont="1" applyBorder="1" applyAlignment="1">
      <alignment horizontal="right" vertical="top" wrapText="1"/>
    </xf>
    <xf numFmtId="0" fontId="16" fillId="0" borderId="3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2" borderId="2" xfId="0" applyFont="1" applyFill="1" applyBorder="1" applyAlignment="1">
      <alignment horizontal="justify" vertical="top" wrapText="1"/>
    </xf>
    <xf numFmtId="0" fontId="18" fillId="2" borderId="4" xfId="0" applyFont="1" applyFill="1" applyBorder="1" applyAlignment="1">
      <alignment horizontal="justify" vertical="top" wrapText="1"/>
    </xf>
    <xf numFmtId="0" fontId="18" fillId="2" borderId="3" xfId="0" applyFont="1" applyFill="1" applyBorder="1" applyAlignment="1">
      <alignment horizontal="justify" vertical="top" wrapText="1"/>
    </xf>
    <xf numFmtId="0" fontId="6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165" fontId="9" fillId="0" borderId="0" xfId="0" applyNumberFormat="1" applyFont="1" applyFill="1" applyAlignment="1">
      <alignment horizontal="center" vertical="top" wrapText="1"/>
    </xf>
    <xf numFmtId="165" fontId="8" fillId="0" borderId="0" xfId="0" applyNumberFormat="1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165" fontId="7" fillId="0" borderId="0" xfId="0" applyNumberFormat="1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/>
    </xf>
    <xf numFmtId="165" fontId="8" fillId="0" borderId="0" xfId="0" applyNumberFormat="1" applyFont="1" applyFill="1" applyAlignment="1">
      <alignment horizontal="right" vertical="top" wrapText="1"/>
    </xf>
    <xf numFmtId="165" fontId="4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165" fontId="11" fillId="0" borderId="0" xfId="0" applyNumberFormat="1" applyFont="1" applyFill="1" applyAlignment="1">
      <alignment horizontal="right" vertical="top" wrapText="1"/>
    </xf>
    <xf numFmtId="165" fontId="13" fillId="0" borderId="1" xfId="0" applyNumberFormat="1" applyFont="1" applyFill="1" applyBorder="1" applyAlignment="1">
      <alignment horizontal="center" vertical="top" wrapText="1"/>
    </xf>
    <xf numFmtId="165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65" fontId="20" fillId="0" borderId="1" xfId="0" applyNumberFormat="1" applyFont="1" applyFill="1" applyBorder="1" applyAlignment="1">
      <alignment horizontal="center" vertical="top" wrapText="1"/>
    </xf>
    <xf numFmtId="165" fontId="14" fillId="0" borderId="1" xfId="0" applyNumberFormat="1" applyFont="1" applyFill="1" applyBorder="1" applyAlignment="1">
      <alignment horizontal="center" vertical="top" wrapText="1"/>
    </xf>
    <xf numFmtId="2" fontId="20" fillId="0" borderId="1" xfId="0" applyNumberFormat="1" applyFont="1" applyFill="1" applyBorder="1" applyAlignment="1">
      <alignment horizontal="center" vertical="top" wrapText="1"/>
    </xf>
    <xf numFmtId="2" fontId="14" fillId="0" borderId="1" xfId="0" applyNumberFormat="1" applyFont="1" applyFill="1" applyBorder="1" applyAlignment="1">
      <alignment horizontal="center" vertical="top" wrapText="1"/>
    </xf>
    <xf numFmtId="165" fontId="12" fillId="0" borderId="1" xfId="0" applyNumberFormat="1" applyFont="1" applyFill="1" applyBorder="1" applyAlignment="1">
      <alignment horizontal="center" vertical="top" wrapText="1"/>
    </xf>
    <xf numFmtId="165" fontId="12" fillId="0" borderId="5" xfId="0" applyNumberFormat="1" applyFont="1" applyFill="1" applyBorder="1" applyAlignment="1">
      <alignment horizontal="center" vertical="top" wrapText="1"/>
    </xf>
    <xf numFmtId="165" fontId="12" fillId="0" borderId="3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shrinkToFit="1"/>
    </xf>
    <xf numFmtId="2" fontId="21" fillId="0" borderId="1" xfId="0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shrinkToFit="1"/>
    </xf>
    <xf numFmtId="4" fontId="12" fillId="0" borderId="3" xfId="0" applyNumberFormat="1" applyFont="1" applyFill="1" applyBorder="1" applyAlignment="1">
      <alignment horizontal="center" vertical="center" shrinkToFit="1"/>
    </xf>
    <xf numFmtId="165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top" shrinkToFit="1"/>
    </xf>
    <xf numFmtId="4" fontId="15" fillId="0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Fill="1" applyBorder="1" applyAlignment="1">
      <alignment horizontal="right" vertical="top" shrinkToFit="1"/>
    </xf>
    <xf numFmtId="4" fontId="12" fillId="0" borderId="6" xfId="0" applyNumberFormat="1" applyFont="1" applyFill="1" applyBorder="1" applyAlignment="1">
      <alignment horizontal="right" vertical="top" wrapText="1"/>
    </xf>
    <xf numFmtId="0" fontId="15" fillId="0" borderId="1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25</xdr:row>
      <xdr:rowOff>998367</xdr:rowOff>
    </xdr:from>
    <xdr:to>
      <xdr:col>3</xdr:col>
      <xdr:colOff>228600</xdr:colOff>
      <xdr:row>25</xdr:row>
      <xdr:rowOff>1262136</xdr:rowOff>
    </xdr:to>
    <xdr:pic>
      <xdr:nvPicPr>
        <xdr:cNvPr id="8" name="Picture 390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27</xdr:row>
      <xdr:rowOff>211452</xdr:rowOff>
    </xdr:from>
    <xdr:to>
      <xdr:col>3</xdr:col>
      <xdr:colOff>495299</xdr:colOff>
      <xdr:row>27</xdr:row>
      <xdr:rowOff>563880</xdr:rowOff>
    </xdr:to>
    <xdr:pic>
      <xdr:nvPicPr>
        <xdr:cNvPr id="9" name="Picture 37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26</xdr:row>
      <xdr:rowOff>422036</xdr:rowOff>
    </xdr:from>
    <xdr:to>
      <xdr:col>4</xdr:col>
      <xdr:colOff>336186</xdr:colOff>
      <xdr:row>27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27</xdr:row>
      <xdr:rowOff>211452</xdr:rowOff>
    </xdr:from>
    <xdr:to>
      <xdr:col>3</xdr:col>
      <xdr:colOff>495299</xdr:colOff>
      <xdr:row>27</xdr:row>
      <xdr:rowOff>563880</xdr:rowOff>
    </xdr:to>
    <xdr:pic>
      <xdr:nvPicPr>
        <xdr:cNvPr id="11" name="Picture 374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workbookViewId="0">
      <selection activeCell="E8" sqref="E8:F8"/>
    </sheetView>
  </sheetViews>
  <sheetFormatPr defaultRowHeight="15" x14ac:dyDescent="0.25"/>
  <cols>
    <col min="1" max="1" width="4.5703125" style="1" customWidth="1"/>
    <col min="2" max="2" width="25.7109375" style="1" customWidth="1"/>
    <col min="3" max="3" width="9.42578125" style="1" customWidth="1"/>
    <col min="4" max="4" width="10" style="1" customWidth="1"/>
    <col min="5" max="5" width="10.85546875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9.7109375" style="1" bestFit="1" customWidth="1"/>
    <col min="11" max="12" width="9.7109375" style="1" hidden="1" customWidth="1"/>
    <col min="13" max="13" width="7.42578125" style="1" hidden="1" customWidth="1"/>
    <col min="14" max="15" width="9.5703125" style="1" hidden="1" customWidth="1"/>
    <col min="16" max="16" width="10.2851562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3.285156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4" width="8.85546875" style="1"/>
  </cols>
  <sheetData>
    <row r="1" spans="1:23" s="3" customFormat="1" ht="12" x14ac:dyDescent="0.25">
      <c r="F1" s="4"/>
      <c r="G1" s="4"/>
      <c r="H1" s="4"/>
      <c r="V1" s="5" t="s">
        <v>33</v>
      </c>
    </row>
    <row r="2" spans="1:23" s="3" customFormat="1" ht="12" x14ac:dyDescent="0.25">
      <c r="F2" s="4"/>
      <c r="G2" s="4"/>
      <c r="H2" s="4"/>
      <c r="V2" s="5"/>
    </row>
    <row r="3" spans="1:23" s="6" customFormat="1" ht="11.25" x14ac:dyDescent="0.25"/>
    <row r="4" spans="1:23" ht="15.75" x14ac:dyDescent="0.25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3" ht="15.75" x14ac:dyDescent="0.25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1:23" ht="15.75" x14ac:dyDescent="0.25">
      <c r="A6" s="35" t="s">
        <v>35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1:23" s="7" customFormat="1" ht="11.25" x14ac:dyDescent="0.25"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50"/>
      <c r="U7" s="50"/>
      <c r="V7" s="49"/>
    </row>
    <row r="8" spans="1:23" s="8" customFormat="1" ht="15.75" customHeight="1" x14ac:dyDescent="0.25">
      <c r="A8" s="36" t="s">
        <v>2</v>
      </c>
      <c r="B8" s="36"/>
      <c r="C8" s="36"/>
      <c r="D8" s="36"/>
      <c r="E8" s="51">
        <v>1545000</v>
      </c>
      <c r="F8" s="51"/>
      <c r="G8" s="52" t="s">
        <v>3</v>
      </c>
      <c r="H8" s="52"/>
      <c r="I8" s="53"/>
      <c r="J8" s="54"/>
      <c r="K8" s="54"/>
      <c r="L8" s="54"/>
      <c r="M8" s="54"/>
      <c r="N8" s="54"/>
      <c r="O8" s="54"/>
      <c r="P8" s="54"/>
      <c r="Q8" s="54"/>
      <c r="R8" s="53"/>
      <c r="S8" s="53"/>
      <c r="T8" s="53"/>
      <c r="U8" s="55" t="s">
        <v>4</v>
      </c>
      <c r="V8" s="56"/>
    </row>
    <row r="9" spans="1:23" s="6" customFormat="1" ht="11.25" x14ac:dyDescent="0.25">
      <c r="A9" s="9"/>
      <c r="B9" s="10"/>
      <c r="C9" s="9"/>
      <c r="D9" s="11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  <c r="S9" s="58"/>
      <c r="T9" s="58"/>
      <c r="U9" s="55" t="s">
        <v>5</v>
      </c>
      <c r="V9" s="59"/>
    </row>
    <row r="10" spans="1:23" ht="15" customHeight="1" x14ac:dyDescent="0.25">
      <c r="A10" s="37" t="s">
        <v>6</v>
      </c>
      <c r="B10" s="37" t="s">
        <v>7</v>
      </c>
      <c r="C10" s="37" t="s">
        <v>8</v>
      </c>
      <c r="D10" s="37"/>
      <c r="E10" s="60" t="s">
        <v>9</v>
      </c>
      <c r="F10" s="60"/>
      <c r="G10" s="60" t="s">
        <v>10</v>
      </c>
      <c r="H10" s="60"/>
      <c r="I10" s="60" t="s">
        <v>11</v>
      </c>
      <c r="J10" s="60"/>
      <c r="K10" s="60" t="s">
        <v>12</v>
      </c>
      <c r="L10" s="60"/>
      <c r="M10" s="60" t="s">
        <v>13</v>
      </c>
      <c r="N10" s="60"/>
      <c r="O10" s="60" t="s">
        <v>14</v>
      </c>
      <c r="P10" s="60"/>
      <c r="Q10" s="61" t="s">
        <v>15</v>
      </c>
      <c r="R10" s="62" t="s">
        <v>16</v>
      </c>
      <c r="S10" s="62" t="s">
        <v>17</v>
      </c>
      <c r="T10" s="62" t="s">
        <v>18</v>
      </c>
      <c r="U10" s="62" t="s">
        <v>19</v>
      </c>
      <c r="V10" s="61" t="s">
        <v>20</v>
      </c>
    </row>
    <row r="11" spans="1:23" ht="27" customHeight="1" x14ac:dyDescent="0.25">
      <c r="A11" s="37"/>
      <c r="B11" s="37"/>
      <c r="C11" s="37"/>
      <c r="D11" s="37"/>
      <c r="E11" s="63" t="s">
        <v>37</v>
      </c>
      <c r="F11" s="64"/>
      <c r="G11" s="63" t="s">
        <v>38</v>
      </c>
      <c r="H11" s="64"/>
      <c r="I11" s="65" t="s">
        <v>39</v>
      </c>
      <c r="J11" s="66"/>
      <c r="K11" s="64"/>
      <c r="L11" s="64"/>
      <c r="M11" s="64"/>
      <c r="N11" s="64"/>
      <c r="O11" s="64"/>
      <c r="P11" s="64"/>
      <c r="Q11" s="61"/>
      <c r="R11" s="62"/>
      <c r="S11" s="62"/>
      <c r="T11" s="62"/>
      <c r="U11" s="62"/>
      <c r="V11" s="61"/>
    </row>
    <row r="12" spans="1:23" ht="27" customHeight="1" x14ac:dyDescent="0.25">
      <c r="A12" s="37"/>
      <c r="B12" s="37"/>
      <c r="C12" s="12" t="s">
        <v>21</v>
      </c>
      <c r="D12" s="31" t="s">
        <v>22</v>
      </c>
      <c r="E12" s="67" t="s">
        <v>23</v>
      </c>
      <c r="F12" s="67" t="s">
        <v>24</v>
      </c>
      <c r="G12" s="68" t="s">
        <v>23</v>
      </c>
      <c r="H12" s="67" t="s">
        <v>24</v>
      </c>
      <c r="I12" s="68" t="s">
        <v>23</v>
      </c>
      <c r="J12" s="67" t="s">
        <v>24</v>
      </c>
      <c r="K12" s="67" t="s">
        <v>23</v>
      </c>
      <c r="L12" s="67" t="s">
        <v>24</v>
      </c>
      <c r="M12" s="67" t="s">
        <v>23</v>
      </c>
      <c r="N12" s="67" t="s">
        <v>24</v>
      </c>
      <c r="O12" s="67" t="s">
        <v>23</v>
      </c>
      <c r="P12" s="67" t="s">
        <v>24</v>
      </c>
      <c r="Q12" s="61"/>
      <c r="R12" s="62"/>
      <c r="S12" s="62"/>
      <c r="T12" s="62"/>
      <c r="U12" s="62"/>
      <c r="V12" s="61"/>
    </row>
    <row r="13" spans="1:23" ht="61.5" customHeight="1" x14ac:dyDescent="0.25">
      <c r="A13" s="28">
        <v>1</v>
      </c>
      <c r="B13" s="33" t="s">
        <v>36</v>
      </c>
      <c r="C13" s="30" t="s">
        <v>34</v>
      </c>
      <c r="D13" s="29">
        <v>1</v>
      </c>
      <c r="E13" s="69">
        <v>1585000</v>
      </c>
      <c r="F13" s="70">
        <f t="shared" ref="F13" si="0">E13*D13</f>
        <v>1585000</v>
      </c>
      <c r="G13" s="71">
        <v>1450000</v>
      </c>
      <c r="H13" s="72">
        <f t="shared" ref="H13:H14" si="1">G13*D13</f>
        <v>1450000</v>
      </c>
      <c r="I13" s="71">
        <v>1600000</v>
      </c>
      <c r="J13" s="73">
        <f t="shared" ref="J13" si="2">I13*D13</f>
        <v>1600000</v>
      </c>
      <c r="K13" s="74"/>
      <c r="L13" s="74"/>
      <c r="M13" s="74"/>
      <c r="N13" s="74"/>
      <c r="O13" s="74"/>
      <c r="P13" s="74"/>
      <c r="Q13" s="75">
        <f t="shared" ref="Q13:Q16" si="3">ROUND(AVERAGE(E13,G13,I13,K13,M13),2)</f>
        <v>1545000</v>
      </c>
      <c r="R13" s="76">
        <f t="shared" ref="R13" si="4">COUNTA(E13,G13,I13,K13,M13)</f>
        <v>3</v>
      </c>
      <c r="S13" s="76">
        <f t="shared" ref="S13" si="5">SQRT((IF(E13&gt;0,POWER(E13-Q13,2),0)+IF(G13&gt;0,POWER(G13-Q13,2),0)+IF(I13&gt;0,POWER(I13-Q13,2),0)+IF(K13&gt;0,POWER(K13-Q13,2),0)+IF(M13&gt;0,POWER(M13-Q13,2),0))/(R13-1))</f>
        <v>82613.558209291528</v>
      </c>
      <c r="T13" s="76">
        <f t="shared" ref="T13" si="6">S13/Q13*100</f>
        <v>5.3471558711515552</v>
      </c>
      <c r="U13" s="76" t="str">
        <f t="shared" ref="U13:U21" si="7">IF(T13&lt;33,$U$8,$U$9)</f>
        <v>ОДН</v>
      </c>
      <c r="V13" s="77">
        <f>D13*Q13</f>
        <v>1545000</v>
      </c>
    </row>
    <row r="14" spans="1:23" hidden="1" x14ac:dyDescent="0.25">
      <c r="A14" s="12"/>
      <c r="B14" s="14"/>
      <c r="C14" s="12"/>
      <c r="D14" s="32"/>
      <c r="E14" s="78"/>
      <c r="F14" s="79">
        <f t="shared" ref="F14:F21" si="8">E14*D14</f>
        <v>0</v>
      </c>
      <c r="G14" s="80"/>
      <c r="H14" s="72">
        <f t="shared" si="1"/>
        <v>0</v>
      </c>
      <c r="I14" s="71">
        <v>82</v>
      </c>
      <c r="J14" s="79"/>
      <c r="K14" s="78"/>
      <c r="L14" s="79"/>
      <c r="M14" s="79"/>
      <c r="N14" s="79"/>
      <c r="O14" s="79"/>
      <c r="P14" s="79"/>
      <c r="Q14" s="75">
        <f t="shared" si="3"/>
        <v>82</v>
      </c>
      <c r="R14" s="76"/>
      <c r="S14" s="76"/>
      <c r="T14" s="76"/>
      <c r="U14" s="76" t="str">
        <f t="shared" si="7"/>
        <v>ОДН</v>
      </c>
      <c r="V14" s="77">
        <f t="shared" ref="V14:V21" si="9">D14*Q14</f>
        <v>0</v>
      </c>
      <c r="W14" s="15"/>
    </row>
    <row r="15" spans="1:23" hidden="1" x14ac:dyDescent="0.25">
      <c r="A15" s="12"/>
      <c r="B15" s="14"/>
      <c r="C15" s="12"/>
      <c r="D15" s="13"/>
      <c r="E15" s="78"/>
      <c r="F15" s="79">
        <f t="shared" si="8"/>
        <v>0</v>
      </c>
      <c r="G15" s="78"/>
      <c r="H15" s="79"/>
      <c r="I15" s="71">
        <v>82</v>
      </c>
      <c r="J15" s="79"/>
      <c r="K15" s="78"/>
      <c r="L15" s="79"/>
      <c r="M15" s="79"/>
      <c r="N15" s="79"/>
      <c r="O15" s="79"/>
      <c r="P15" s="79"/>
      <c r="Q15" s="75">
        <f t="shared" si="3"/>
        <v>82</v>
      </c>
      <c r="R15" s="76"/>
      <c r="S15" s="76"/>
      <c r="T15" s="76"/>
      <c r="U15" s="76" t="str">
        <f t="shared" si="7"/>
        <v>ОДН</v>
      </c>
      <c r="V15" s="77">
        <f t="shared" si="9"/>
        <v>0</v>
      </c>
      <c r="W15" s="15"/>
    </row>
    <row r="16" spans="1:23" hidden="1" x14ac:dyDescent="0.25">
      <c r="A16" s="12"/>
      <c r="B16" s="14"/>
      <c r="C16" s="12"/>
      <c r="D16" s="13"/>
      <c r="E16" s="78"/>
      <c r="F16" s="79">
        <f t="shared" si="8"/>
        <v>0</v>
      </c>
      <c r="G16" s="78"/>
      <c r="H16" s="79"/>
      <c r="I16" s="71">
        <v>82</v>
      </c>
      <c r="J16" s="79"/>
      <c r="K16" s="78"/>
      <c r="L16" s="79"/>
      <c r="M16" s="79"/>
      <c r="N16" s="79"/>
      <c r="O16" s="79"/>
      <c r="P16" s="79"/>
      <c r="Q16" s="75">
        <f t="shared" si="3"/>
        <v>82</v>
      </c>
      <c r="R16" s="76"/>
      <c r="S16" s="76"/>
      <c r="T16" s="76"/>
      <c r="U16" s="76" t="str">
        <f t="shared" si="7"/>
        <v>ОДН</v>
      </c>
      <c r="V16" s="77">
        <f t="shared" si="9"/>
        <v>0</v>
      </c>
      <c r="W16" s="15"/>
    </row>
    <row r="17" spans="1:23" hidden="1" x14ac:dyDescent="0.25">
      <c r="A17" s="12"/>
      <c r="B17" s="14"/>
      <c r="C17" s="12"/>
      <c r="D17" s="13"/>
      <c r="E17" s="78"/>
      <c r="F17" s="79">
        <f t="shared" si="8"/>
        <v>0</v>
      </c>
      <c r="G17" s="78"/>
      <c r="H17" s="79"/>
      <c r="I17" s="78"/>
      <c r="J17" s="79"/>
      <c r="K17" s="78"/>
      <c r="L17" s="79"/>
      <c r="M17" s="79"/>
      <c r="N17" s="79"/>
      <c r="O17" s="79"/>
      <c r="P17" s="79"/>
      <c r="Q17" s="79"/>
      <c r="R17" s="76"/>
      <c r="S17" s="76"/>
      <c r="T17" s="76"/>
      <c r="U17" s="76" t="str">
        <f t="shared" si="7"/>
        <v>ОДН</v>
      </c>
      <c r="V17" s="77">
        <f t="shared" si="9"/>
        <v>0</v>
      </c>
      <c r="W17" s="15"/>
    </row>
    <row r="18" spans="1:23" hidden="1" x14ac:dyDescent="0.25">
      <c r="A18" s="12"/>
      <c r="B18" s="14"/>
      <c r="C18" s="12"/>
      <c r="D18" s="13"/>
      <c r="E18" s="78"/>
      <c r="F18" s="79">
        <f t="shared" si="8"/>
        <v>0</v>
      </c>
      <c r="G18" s="78"/>
      <c r="H18" s="79"/>
      <c r="I18" s="78"/>
      <c r="J18" s="79"/>
      <c r="K18" s="78"/>
      <c r="L18" s="79"/>
      <c r="M18" s="79"/>
      <c r="N18" s="79"/>
      <c r="O18" s="79"/>
      <c r="P18" s="79"/>
      <c r="Q18" s="79"/>
      <c r="R18" s="76"/>
      <c r="S18" s="76"/>
      <c r="T18" s="76"/>
      <c r="U18" s="76" t="str">
        <f t="shared" si="7"/>
        <v>ОДН</v>
      </c>
      <c r="V18" s="77">
        <f t="shared" si="9"/>
        <v>0</v>
      </c>
      <c r="W18" s="15"/>
    </row>
    <row r="19" spans="1:23" hidden="1" x14ac:dyDescent="0.25">
      <c r="A19" s="12"/>
      <c r="B19" s="14"/>
      <c r="C19" s="12"/>
      <c r="D19" s="13"/>
      <c r="E19" s="78"/>
      <c r="F19" s="79">
        <f t="shared" si="8"/>
        <v>0</v>
      </c>
      <c r="G19" s="78"/>
      <c r="H19" s="79"/>
      <c r="I19" s="78"/>
      <c r="J19" s="79"/>
      <c r="K19" s="78"/>
      <c r="L19" s="79"/>
      <c r="M19" s="79"/>
      <c r="N19" s="79"/>
      <c r="O19" s="79"/>
      <c r="P19" s="79"/>
      <c r="Q19" s="79"/>
      <c r="R19" s="76"/>
      <c r="S19" s="76"/>
      <c r="T19" s="76"/>
      <c r="U19" s="76" t="str">
        <f t="shared" si="7"/>
        <v>ОДН</v>
      </c>
      <c r="V19" s="77">
        <f t="shared" si="9"/>
        <v>0</v>
      </c>
      <c r="W19" s="15"/>
    </row>
    <row r="20" spans="1:23" hidden="1" x14ac:dyDescent="0.25">
      <c r="A20" s="12"/>
      <c r="B20" s="14"/>
      <c r="C20" s="12"/>
      <c r="D20" s="13"/>
      <c r="E20" s="78"/>
      <c r="F20" s="79">
        <f t="shared" si="8"/>
        <v>0</v>
      </c>
      <c r="G20" s="78"/>
      <c r="H20" s="79">
        <f t="shared" ref="H20:H21" si="10">G20*D20</f>
        <v>0</v>
      </c>
      <c r="I20" s="78"/>
      <c r="J20" s="79">
        <f t="shared" ref="J20:J21" si="11">I20*D20</f>
        <v>0</v>
      </c>
      <c r="K20" s="78"/>
      <c r="L20" s="79">
        <f t="shared" ref="L20:L21" si="12">K20*D20</f>
        <v>0</v>
      </c>
      <c r="M20" s="79"/>
      <c r="N20" s="79">
        <f t="shared" ref="N20:N21" si="13">M20*D20</f>
        <v>0</v>
      </c>
      <c r="O20" s="79"/>
      <c r="P20" s="79"/>
      <c r="Q20" s="79" t="e">
        <f t="shared" ref="Q20:Q21" si="14">ROUND(AVERAGE(E20,G20,I20,K20,M20),2)</f>
        <v>#DIV/0!</v>
      </c>
      <c r="R20" s="76">
        <f t="shared" ref="R20:R21" si="15">COUNTA(E20,G20,I20,K20,M20)</f>
        <v>0</v>
      </c>
      <c r="S20" s="76">
        <f t="shared" ref="S20:S21" si="16">SQRT((IF(E20&gt;0,POWER(E20-Q20,2),0)+IF(G20&gt;0,POWER(G20-Q20,2),0)+IF(I20&gt;0,POWER(I20-Q20,2),0)+IF(K20&gt;0,POWER(K20-Q20,2),0)+IF(M20&gt;0,POWER(M20-Q20,2),0))/(R20-1))</f>
        <v>0</v>
      </c>
      <c r="T20" s="76" t="e">
        <f t="shared" ref="T20:T21" si="17">S20/Q20*100</f>
        <v>#DIV/0!</v>
      </c>
      <c r="U20" s="76" t="e">
        <f t="shared" si="7"/>
        <v>#DIV/0!</v>
      </c>
      <c r="V20" s="77" t="e">
        <f t="shared" si="9"/>
        <v>#DIV/0!</v>
      </c>
      <c r="W20" s="15"/>
    </row>
    <row r="21" spans="1:23" hidden="1" x14ac:dyDescent="0.25">
      <c r="A21" s="12"/>
      <c r="B21" s="14"/>
      <c r="C21" s="12"/>
      <c r="D21" s="13"/>
      <c r="E21" s="78"/>
      <c r="F21" s="79">
        <f t="shared" si="8"/>
        <v>0</v>
      </c>
      <c r="G21" s="78"/>
      <c r="H21" s="79">
        <f t="shared" si="10"/>
        <v>0</v>
      </c>
      <c r="I21" s="78"/>
      <c r="J21" s="79">
        <f t="shared" si="11"/>
        <v>0</v>
      </c>
      <c r="K21" s="78"/>
      <c r="L21" s="79">
        <f t="shared" si="12"/>
        <v>0</v>
      </c>
      <c r="M21" s="79"/>
      <c r="N21" s="79">
        <f t="shared" si="13"/>
        <v>0</v>
      </c>
      <c r="O21" s="79"/>
      <c r="P21" s="79"/>
      <c r="Q21" s="79" t="e">
        <f t="shared" si="14"/>
        <v>#DIV/0!</v>
      </c>
      <c r="R21" s="76">
        <f t="shared" si="15"/>
        <v>0</v>
      </c>
      <c r="S21" s="76">
        <f t="shared" si="16"/>
        <v>0</v>
      </c>
      <c r="T21" s="76" t="e">
        <f t="shared" si="17"/>
        <v>#DIV/0!</v>
      </c>
      <c r="U21" s="76" t="e">
        <f t="shared" si="7"/>
        <v>#DIV/0!</v>
      </c>
      <c r="V21" s="77" t="e">
        <f t="shared" si="9"/>
        <v>#DIV/0!</v>
      </c>
      <c r="W21" s="15"/>
    </row>
    <row r="22" spans="1:23" s="16" customFormat="1" ht="27.75" customHeight="1" x14ac:dyDescent="0.25">
      <c r="A22" s="41" t="s">
        <v>25</v>
      </c>
      <c r="B22" s="42"/>
      <c r="C22" s="17"/>
      <c r="D22" s="18">
        <f>SUM(D13:D21)</f>
        <v>1</v>
      </c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77">
        <v>1545000</v>
      </c>
    </row>
    <row r="23" spans="1:23" s="19" customFormat="1" x14ac:dyDescent="0.25">
      <c r="A23" s="20"/>
      <c r="S23" s="21"/>
    </row>
    <row r="24" spans="1:23" ht="33.75" hidden="1" customHeight="1" x14ac:dyDescent="0.25">
      <c r="A24" s="43" t="s">
        <v>26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5"/>
    </row>
    <row r="25" spans="1:23" ht="52.5" customHeight="1" x14ac:dyDescent="0.25">
      <c r="A25" s="46" t="s">
        <v>27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8"/>
    </row>
    <row r="26" spans="1:23" ht="100.5" customHeight="1" x14ac:dyDescent="0.25">
      <c r="A26" s="38" t="s">
        <v>28</v>
      </c>
      <c r="B26" s="39"/>
      <c r="C26" s="40" t="s">
        <v>29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</row>
    <row r="27" spans="1:23" ht="57.75" customHeight="1" x14ac:dyDescent="0.25">
      <c r="A27" s="38" t="s">
        <v>30</v>
      </c>
      <c r="B27" s="39"/>
      <c r="C27" s="40" t="s">
        <v>31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</row>
    <row r="28" spans="1:23" ht="44.25" customHeight="1" x14ac:dyDescent="0.25">
      <c r="A28" s="38" t="s">
        <v>17</v>
      </c>
      <c r="B28" s="39"/>
      <c r="C28" s="40" t="s">
        <v>32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</row>
    <row r="29" spans="1:23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1:23" x14ac:dyDescent="0.25">
      <c r="B30" s="23"/>
      <c r="C30" s="23"/>
      <c r="D30" s="24"/>
      <c r="E30" s="25"/>
      <c r="F30" s="26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7"/>
      <c r="S30" s="25"/>
      <c r="T30" s="25"/>
      <c r="U30" s="25"/>
      <c r="V30" s="25"/>
    </row>
  </sheetData>
  <mergeCells count="36">
    <mergeCell ref="A27:B27"/>
    <mergeCell ref="C27:V27"/>
    <mergeCell ref="A28:B28"/>
    <mergeCell ref="C28:V28"/>
    <mergeCell ref="A22:B22"/>
    <mergeCell ref="A24:V24"/>
    <mergeCell ref="A25:V25"/>
    <mergeCell ref="A26:B26"/>
    <mergeCell ref="C26:V26"/>
    <mergeCell ref="R10:R12"/>
    <mergeCell ref="S10:S12"/>
    <mergeCell ref="T10:T12"/>
    <mergeCell ref="U10:U12"/>
    <mergeCell ref="V10:V12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A10:A12"/>
    <mergeCell ref="B10:B12"/>
    <mergeCell ref="C10:D11"/>
    <mergeCell ref="E10:F10"/>
    <mergeCell ref="G10:H10"/>
    <mergeCell ref="E11:F11"/>
    <mergeCell ref="G11:H11"/>
    <mergeCell ref="A4:V4"/>
    <mergeCell ref="A5:V5"/>
    <mergeCell ref="A6:V6"/>
    <mergeCell ref="A8:D8"/>
    <mergeCell ref="E8:F8"/>
    <mergeCell ref="G8:H8"/>
  </mergeCells>
  <pageMargins left="0.70866141732283472" right="0.70866141732283472" top="0.74803149606299213" bottom="0.74803149606299213" header="0.31496062992125984" footer="0.31496062992125984"/>
  <pageSetup paperSize="9" scale="60" firstPageNumber="21474836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Валеева Альбина Амировна</cp:lastModifiedBy>
  <cp:revision>5</cp:revision>
  <cp:lastPrinted>2023-06-13T09:37:44Z</cp:lastPrinted>
  <dcterms:created xsi:type="dcterms:W3CDTF">2021-01-18T05:46:41Z</dcterms:created>
  <dcterms:modified xsi:type="dcterms:W3CDTF">2023-06-13T09:51:00Z</dcterms:modified>
</cp:coreProperties>
</file>