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12360"/>
  </bookViews>
  <sheets>
    <sheet name="Обоснование НМЦД" sheetId="1" r:id="rId1"/>
  </sheets>
  <calcPr calcId="124519"/>
</workbook>
</file>

<file path=xl/calcChain.xml><?xml version="1.0" encoding="utf-8"?>
<calcChain xmlns="http://schemas.openxmlformats.org/spreadsheetml/2006/main">
  <c r="R18" i="1"/>
  <c r="Q18"/>
  <c r="V18" s="1"/>
  <c r="V32" s="1"/>
  <c r="J18"/>
  <c r="H18"/>
  <c r="F18"/>
  <c r="F19"/>
  <c r="H19"/>
  <c r="J19"/>
  <c r="Q19"/>
  <c r="V19" s="1"/>
  <c r="R19"/>
  <c r="S19"/>
  <c r="T19" s="1"/>
  <c r="U19" s="1"/>
  <c r="Q17"/>
  <c r="V17" s="1"/>
  <c r="Q16"/>
  <c r="V16" s="1"/>
  <c r="Q15"/>
  <c r="V15" s="1"/>
  <c r="Q14"/>
  <c r="V14" s="1"/>
  <c r="Q13"/>
  <c r="R17"/>
  <c r="J17"/>
  <c r="H17"/>
  <c r="F17"/>
  <c r="R16"/>
  <c r="J16"/>
  <c r="H16"/>
  <c r="F16"/>
  <c r="R15"/>
  <c r="J15"/>
  <c r="H15"/>
  <c r="F15"/>
  <c r="R14"/>
  <c r="J14"/>
  <c r="H14"/>
  <c r="F14"/>
  <c r="S18" l="1"/>
  <c r="T18" s="1"/>
  <c r="U18" s="1"/>
  <c r="S17"/>
  <c r="T17" s="1"/>
  <c r="U17" s="1"/>
  <c r="S16"/>
  <c r="T16" s="1"/>
  <c r="U16" s="1"/>
  <c r="S15"/>
  <c r="T15" s="1"/>
  <c r="U15" s="1"/>
  <c r="S14"/>
  <c r="T14" s="1"/>
  <c r="U14" s="1"/>
  <c r="F13"/>
  <c r="H13"/>
  <c r="J13"/>
  <c r="V13"/>
  <c r="R13"/>
  <c r="R20"/>
  <c r="R21"/>
  <c r="R22"/>
  <c r="R23"/>
  <c r="R24"/>
  <c r="S24" s="1"/>
  <c r="Q20"/>
  <c r="Q21"/>
  <c r="Q22"/>
  <c r="Q23"/>
  <c r="Q24"/>
  <c r="S21" l="1"/>
  <c r="T21" s="1"/>
  <c r="U21" s="1"/>
  <c r="S13"/>
  <c r="T13" s="1"/>
  <c r="U13" s="1"/>
  <c r="T24"/>
  <c r="U24" s="1"/>
  <c r="S22"/>
  <c r="T22" s="1"/>
  <c r="U22" s="1"/>
  <c r="S23"/>
  <c r="T23" s="1"/>
  <c r="U23" s="1"/>
  <c r="S20"/>
  <c r="T20" s="1"/>
  <c r="U20" s="1"/>
  <c r="J21"/>
  <c r="J22"/>
  <c r="J20"/>
  <c r="H21"/>
  <c r="H20"/>
  <c r="H22"/>
  <c r="F23"/>
  <c r="F24"/>
  <c r="F25"/>
  <c r="F26"/>
  <c r="F27"/>
  <c r="F28"/>
  <c r="F29"/>
  <c r="F30"/>
  <c r="F31"/>
  <c r="J31" l="1"/>
  <c r="J30"/>
  <c r="J29"/>
  <c r="H30"/>
  <c r="Q30"/>
  <c r="V30" s="1"/>
  <c r="R30"/>
  <c r="H31"/>
  <c r="H29"/>
  <c r="Q31"/>
  <c r="V31" s="1"/>
  <c r="R31"/>
  <c r="Q29"/>
  <c r="R29"/>
  <c r="Q27"/>
  <c r="V27" s="1"/>
  <c r="R27"/>
  <c r="Q26"/>
  <c r="V26" s="1"/>
  <c r="R26"/>
  <c r="Q25"/>
  <c r="V25" s="1"/>
  <c r="R25"/>
  <c r="V24"/>
  <c r="V23"/>
  <c r="V22"/>
  <c r="H27"/>
  <c r="J27"/>
  <c r="H26"/>
  <c r="J26"/>
  <c r="H25"/>
  <c r="J25"/>
  <c r="H24"/>
  <c r="J24"/>
  <c r="H23"/>
  <c r="J23"/>
  <c r="R28"/>
  <c r="Q28"/>
  <c r="V28" s="1"/>
  <c r="N28"/>
  <c r="L28"/>
  <c r="J28"/>
  <c r="H28"/>
  <c r="F22"/>
  <c r="V21"/>
  <c r="F21"/>
  <c r="V20"/>
  <c r="F20"/>
  <c r="S29" l="1"/>
  <c r="T29" s="1"/>
  <c r="U29" s="1"/>
  <c r="S30"/>
  <c r="T30" s="1"/>
  <c r="U30" s="1"/>
  <c r="V29"/>
  <c r="E8" s="1"/>
  <c r="S31"/>
  <c r="T31" s="1"/>
  <c r="U31" s="1"/>
  <c r="S28"/>
  <c r="T28" s="1"/>
  <c r="U28" s="1"/>
  <c r="S25"/>
  <c r="T25" s="1"/>
  <c r="U25" s="1"/>
  <c r="S27"/>
  <c r="T27" s="1"/>
  <c r="U27" s="1"/>
  <c r="S26"/>
  <c r="T26" s="1"/>
  <c r="U26" s="1"/>
</calcChain>
</file>

<file path=xl/sharedStrings.xml><?xml version="1.0" encoding="utf-8"?>
<sst xmlns="http://schemas.openxmlformats.org/spreadsheetml/2006/main" count="64" uniqueCount="48">
  <si>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</si>
  <si>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</si>
  <si>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</si>
  <si>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</si>
  <si>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</si>
  <si>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</si>
  <si>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</si>
  <si>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</si>
  <si>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</si>
  <si>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</si>
  <si>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</si>
  <si>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</si>
  <si>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</si>
  <si>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</si>
  <si>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</si>
  <si>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</si>
  <si>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</si>
  <si>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</si>
  <si>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</si>
  <si>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</si>
  <si>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</si>
  <si>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</si>
  <si>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</si>
  <si>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</si>
  <si>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</si>
  <si>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</si>
  <si>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</si>
  <si>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</si>
  <si>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</si>
  <si>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</si>
  <si>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</si>
  <si>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</si>
  <si>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</si>
  <si>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</si>
  <si>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</si>
  <si>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</si>
  <si>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Мясо говядина охлажденное 1 категории без костей</t>
  </si>
  <si>
    <t>Окорока куриные охлажденные</t>
  </si>
  <si>
    <t>Сосиски  категория А</t>
  </si>
  <si>
    <t>Говядина тушенная  ж/б 0,338 кг</t>
  </si>
  <si>
    <t>Яйцо куринное 1 категории столовое</t>
  </si>
  <si>
    <t>шт</t>
  </si>
  <si>
    <t>№б/н от 03.11.2023</t>
  </si>
  <si>
    <t>№б/н от 02.11.2023</t>
  </si>
  <si>
    <t>№б/н от 09.11.2023</t>
  </si>
  <si>
    <t>Колбаса вареная Докторская, категория А</t>
  </si>
  <si>
    <t>кг (нетто)</t>
  </si>
  <si>
    <t>Колбаса ветчина  категория А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</si>
</sst>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#,##0.00_р_."/>
    <numFmt numFmtId="166" formatCode="#,##0.0000"/>
    <numFmt numFmtId="167" formatCode="#,##0.000"/>
  </numFmts>
  <fonts count="22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4" fontId="1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center" vertical="top" wrapText="1"/>
    </xf>
    <xf numFmtId="4" fontId="21" fillId="4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7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35</xdr:row>
      <xdr:rowOff>998367</xdr:rowOff>
    </xdr:from>
    <xdr:to>
      <xdr:col>3</xdr:col>
      <xdr:colOff>228600</xdr:colOff>
      <xdr:row>35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37</xdr:row>
      <xdr:rowOff>211452</xdr:rowOff>
    </xdr:from>
    <xdr:to>
      <xdr:col>3</xdr:col>
      <xdr:colOff>495299</xdr:colOff>
      <xdr:row>37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36</xdr:row>
      <xdr:rowOff>422036</xdr:rowOff>
    </xdr:from>
    <xdr:to>
      <xdr:col>4</xdr:col>
      <xdr:colOff>336186</xdr:colOff>
      <xdr:row>37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37</xdr:row>
      <xdr:rowOff>211452</xdr:rowOff>
    </xdr:from>
    <xdr:to>
      <xdr:col>3</xdr:col>
      <xdr:colOff>495299</xdr:colOff>
      <xdr:row>37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tabSelected="1" workbookViewId="0">
      <selection activeCell="I18" sqref="I18"/>
    </sheetView>
  </sheetViews>
  <sheetFormatPr defaultRowHeight="1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>
      <c r="F1" s="4"/>
      <c r="G1" s="4"/>
      <c r="H1" s="4"/>
      <c r="V1" s="5" t="s">
        <v>0</v>
      </c>
    </row>
    <row r="2" spans="1:22" s="3" customFormat="1" ht="12">
      <c r="F2" s="4"/>
      <c r="G2" s="4"/>
      <c r="H2" s="4"/>
      <c r="V2" s="5" t="s">
        <v>1</v>
      </c>
    </row>
    <row r="3" spans="1:22" s="6" customFormat="1" ht="11.25"/>
    <row r="4" spans="1:22" ht="15.75">
      <c r="A4" s="74" t="s">
        <v>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ht="15.75">
      <c r="A5" s="74" t="s">
        <v>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2" ht="15.75">
      <c r="A6" s="75" t="s">
        <v>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22" s="7" customFormat="1" ht="11.25">
      <c r="T7" s="6"/>
      <c r="U7" s="6"/>
    </row>
    <row r="8" spans="1:22" s="8" customFormat="1" ht="15.75" customHeight="1">
      <c r="A8" s="76" t="s">
        <v>5</v>
      </c>
      <c r="B8" s="76"/>
      <c r="C8" s="76"/>
      <c r="D8" s="76"/>
      <c r="E8" s="77">
        <f>SUMIF(V32,"&gt;0")</f>
        <v>881001.65226</v>
      </c>
      <c r="F8" s="77"/>
      <c r="G8" s="78" t="s">
        <v>6</v>
      </c>
      <c r="H8" s="78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>
      <c r="A10" s="65" t="s">
        <v>9</v>
      </c>
      <c r="B10" s="65" t="s">
        <v>34</v>
      </c>
      <c r="C10" s="70" t="s">
        <v>35</v>
      </c>
      <c r="D10" s="71"/>
      <c r="E10" s="67" t="s">
        <v>10</v>
      </c>
      <c r="F10" s="67"/>
      <c r="G10" s="67" t="s">
        <v>11</v>
      </c>
      <c r="H10" s="67"/>
      <c r="I10" s="67" t="s">
        <v>12</v>
      </c>
      <c r="J10" s="67"/>
      <c r="K10" s="67" t="s">
        <v>13</v>
      </c>
      <c r="L10" s="67"/>
      <c r="M10" s="67" t="s">
        <v>14</v>
      </c>
      <c r="N10" s="67"/>
      <c r="O10" s="67" t="s">
        <v>15</v>
      </c>
      <c r="P10" s="67"/>
      <c r="Q10" s="66" t="s">
        <v>16</v>
      </c>
      <c r="R10" s="65" t="s">
        <v>17</v>
      </c>
      <c r="S10" s="65" t="s">
        <v>18</v>
      </c>
      <c r="T10" s="65" t="s">
        <v>19</v>
      </c>
      <c r="U10" s="65" t="s">
        <v>20</v>
      </c>
      <c r="V10" s="66" t="s">
        <v>21</v>
      </c>
    </row>
    <row r="11" spans="1:22" ht="27" customHeight="1">
      <c r="A11" s="65"/>
      <c r="B11" s="65"/>
      <c r="C11" s="72"/>
      <c r="D11" s="73"/>
      <c r="E11" s="68" t="s">
        <v>42</v>
      </c>
      <c r="F11" s="69"/>
      <c r="G11" s="68" t="s">
        <v>43</v>
      </c>
      <c r="H11" s="69"/>
      <c r="I11" s="68" t="s">
        <v>44</v>
      </c>
      <c r="J11" s="69"/>
      <c r="K11" s="69"/>
      <c r="L11" s="69"/>
      <c r="M11" s="69"/>
      <c r="N11" s="69"/>
      <c r="O11" s="69"/>
      <c r="P11" s="69"/>
      <c r="Q11" s="66"/>
      <c r="R11" s="65"/>
      <c r="S11" s="65"/>
      <c r="T11" s="65"/>
      <c r="U11" s="65"/>
      <c r="V11" s="66"/>
    </row>
    <row r="12" spans="1:22" ht="27" customHeight="1">
      <c r="A12" s="65"/>
      <c r="B12" s="65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66"/>
      <c r="R12" s="65"/>
      <c r="S12" s="65"/>
      <c r="T12" s="65"/>
      <c r="U12" s="65"/>
      <c r="V12" s="66"/>
    </row>
    <row r="13" spans="1:22" ht="25.5">
      <c r="A13" s="48">
        <v>1</v>
      </c>
      <c r="B13" s="44" t="s">
        <v>36</v>
      </c>
      <c r="C13" s="50" t="s">
        <v>46</v>
      </c>
      <c r="D13" s="46">
        <v>618.54</v>
      </c>
      <c r="E13" s="45">
        <v>760</v>
      </c>
      <c r="F13" s="22">
        <f t="shared" ref="F13:F14" si="0">E13*D13</f>
        <v>470090.39999999997</v>
      </c>
      <c r="G13" s="21">
        <v>820</v>
      </c>
      <c r="H13" s="23">
        <f t="shared" ref="H13:H14" si="1">G13*D13</f>
        <v>507202.8</v>
      </c>
      <c r="I13" s="21">
        <v>800</v>
      </c>
      <c r="J13" s="22">
        <f t="shared" ref="J13:J14" si="2">I13*D13</f>
        <v>494832</v>
      </c>
      <c r="K13" s="24"/>
      <c r="L13" s="22"/>
      <c r="M13" s="22"/>
      <c r="N13" s="22"/>
      <c r="O13" s="22"/>
      <c r="P13" s="23"/>
      <c r="Q13" s="22">
        <f t="shared" ref="Q13:Q19" si="3">ROUND(AVERAGE(E13,G13,I13,K13,M13),2)</f>
        <v>793.33</v>
      </c>
      <c r="R13" s="25">
        <f t="shared" ref="R13:R19" si="4">COUNTA(E13,G13,I13,K13,M13)</f>
        <v>3</v>
      </c>
      <c r="S13" s="25">
        <f t="shared" ref="S13:S19" si="5">SQRT((IF(E13&gt;0,POWER(E13-Q13,2),0)+IF(G13&gt;0,POWER(G13-Q13,2),0)+IF(I13&gt;0,POWER(I13-Q13,2),0)+IF(K13&gt;0,POWER(K13-Q13,2),0)+IF(M13&gt;0,POWER(M13-Q13,2),0))/(R13-1))</f>
        <v>30.550504905811295</v>
      </c>
      <c r="T13" s="26">
        <f t="shared" ref="T13:T14" si="6">S13/Q13*100</f>
        <v>3.8509201600609195</v>
      </c>
      <c r="U13" s="26" t="str">
        <f t="shared" ref="U13:U14" si="7">IF(T13&lt;33,$U$8,$U$9)</f>
        <v>ОДН</v>
      </c>
      <c r="V13" s="27">
        <f t="shared" ref="V13:V14" si="8">D13*Q13</f>
        <v>490706.3382</v>
      </c>
    </row>
    <row r="14" spans="1:22" ht="25.5">
      <c r="A14" s="48">
        <v>2</v>
      </c>
      <c r="B14" s="44" t="s">
        <v>37</v>
      </c>
      <c r="C14" s="52" t="s">
        <v>46</v>
      </c>
      <c r="D14" s="46">
        <v>428.22</v>
      </c>
      <c r="E14" s="45">
        <v>330</v>
      </c>
      <c r="F14" s="22">
        <f t="shared" si="0"/>
        <v>141312.6</v>
      </c>
      <c r="G14" s="21">
        <v>300</v>
      </c>
      <c r="H14" s="23">
        <f t="shared" si="1"/>
        <v>128466.00000000001</v>
      </c>
      <c r="I14" s="21">
        <v>360</v>
      </c>
      <c r="J14" s="22">
        <f t="shared" si="2"/>
        <v>154159.20000000001</v>
      </c>
      <c r="K14" s="24"/>
      <c r="L14" s="22"/>
      <c r="M14" s="22"/>
      <c r="N14" s="22"/>
      <c r="O14" s="22"/>
      <c r="P14" s="23"/>
      <c r="Q14" s="22">
        <f t="shared" si="3"/>
        <v>330</v>
      </c>
      <c r="R14" s="25">
        <f t="shared" si="4"/>
        <v>3</v>
      </c>
      <c r="S14" s="25">
        <f t="shared" si="5"/>
        <v>30</v>
      </c>
      <c r="T14" s="26">
        <f t="shared" si="6"/>
        <v>9.0909090909090917</v>
      </c>
      <c r="U14" s="26" t="str">
        <f t="shared" si="7"/>
        <v>ОДН</v>
      </c>
      <c r="V14" s="27">
        <f t="shared" si="8"/>
        <v>141312.6</v>
      </c>
    </row>
    <row r="15" spans="1:22" ht="25.5">
      <c r="A15" s="48">
        <v>3</v>
      </c>
      <c r="B15" s="49" t="s">
        <v>45</v>
      </c>
      <c r="C15" s="52" t="s">
        <v>46</v>
      </c>
      <c r="D15" s="51">
        <v>66.611999999999995</v>
      </c>
      <c r="E15" s="45">
        <v>590</v>
      </c>
      <c r="F15" s="22">
        <f t="shared" ref="F15" si="9">E15*D15</f>
        <v>39301.079999999994</v>
      </c>
      <c r="G15" s="21">
        <v>650</v>
      </c>
      <c r="H15" s="23">
        <f t="shared" ref="H15" si="10">G15*D15</f>
        <v>43297.799999999996</v>
      </c>
      <c r="I15" s="21">
        <v>450</v>
      </c>
      <c r="J15" s="22">
        <f t="shared" ref="J15" si="11">I15*D15</f>
        <v>29975.399999999998</v>
      </c>
      <c r="K15" s="24"/>
      <c r="L15" s="22"/>
      <c r="M15" s="22"/>
      <c r="N15" s="22"/>
      <c r="O15" s="22"/>
      <c r="P15" s="23"/>
      <c r="Q15" s="22">
        <f t="shared" si="3"/>
        <v>563.33000000000004</v>
      </c>
      <c r="R15" s="25">
        <f t="shared" si="4"/>
        <v>3</v>
      </c>
      <c r="S15" s="25">
        <f t="shared" si="5"/>
        <v>102.63202887013391</v>
      </c>
      <c r="T15" s="26">
        <f t="shared" ref="T15" si="12">S15/Q15*100</f>
        <v>18.218811153344202</v>
      </c>
      <c r="U15" s="26" t="str">
        <f t="shared" ref="U15" si="13">IF(T15&lt;33,$U$8,$U$9)</f>
        <v>ОДН</v>
      </c>
      <c r="V15" s="27">
        <f t="shared" ref="V15" si="14">D15*Q15</f>
        <v>37524.537960000001</v>
      </c>
    </row>
    <row r="16" spans="1:22">
      <c r="A16" s="48">
        <v>4</v>
      </c>
      <c r="B16" s="44" t="s">
        <v>38</v>
      </c>
      <c r="C16" s="52" t="s">
        <v>46</v>
      </c>
      <c r="D16" s="46">
        <v>95.16</v>
      </c>
      <c r="E16" s="45">
        <v>450</v>
      </c>
      <c r="F16" s="22">
        <f t="shared" ref="F16:F17" si="15">E16*D16</f>
        <v>42822</v>
      </c>
      <c r="G16" s="21">
        <v>400</v>
      </c>
      <c r="H16" s="23">
        <f t="shared" ref="H16:H17" si="16">G16*D16</f>
        <v>38064</v>
      </c>
      <c r="I16" s="21">
        <v>400</v>
      </c>
      <c r="J16" s="22">
        <f t="shared" ref="J16:J17" si="17">I16*D16</f>
        <v>38064</v>
      </c>
      <c r="K16" s="24"/>
      <c r="L16" s="22"/>
      <c r="M16" s="22"/>
      <c r="N16" s="22"/>
      <c r="O16" s="22"/>
      <c r="P16" s="23"/>
      <c r="Q16" s="22">
        <f t="shared" si="3"/>
        <v>416.67</v>
      </c>
      <c r="R16" s="25">
        <f t="shared" si="4"/>
        <v>3</v>
      </c>
      <c r="S16" s="25">
        <f t="shared" si="5"/>
        <v>28.867513748156423</v>
      </c>
      <c r="T16" s="26">
        <f t="shared" ref="T16:T17" si="18">S16/Q16*100</f>
        <v>6.9281478743745462</v>
      </c>
      <c r="U16" s="26" t="str">
        <f t="shared" ref="U16:U17" si="19">IF(T16&lt;33,$U$8,$U$9)</f>
        <v>ОДН</v>
      </c>
      <c r="V16" s="27">
        <f t="shared" ref="V16:V17" si="20">D16*Q16</f>
        <v>39650.317199999998</v>
      </c>
    </row>
    <row r="17" spans="1:23" ht="25.5">
      <c r="A17" s="48">
        <v>5</v>
      </c>
      <c r="B17" s="49" t="s">
        <v>39</v>
      </c>
      <c r="C17" s="52" t="s">
        <v>46</v>
      </c>
      <c r="D17" s="51">
        <v>142.97399999999999</v>
      </c>
      <c r="E17" s="45">
        <v>428.99</v>
      </c>
      <c r="F17" s="22">
        <f t="shared" si="15"/>
        <v>61334.416259999998</v>
      </c>
      <c r="G17" s="21">
        <v>443.79</v>
      </c>
      <c r="H17" s="23">
        <f t="shared" si="16"/>
        <v>63450.43146</v>
      </c>
      <c r="I17" s="47">
        <v>500</v>
      </c>
      <c r="J17" s="22">
        <f t="shared" si="17"/>
        <v>71487</v>
      </c>
      <c r="K17" s="24"/>
      <c r="L17" s="22"/>
      <c r="M17" s="22"/>
      <c r="N17" s="22"/>
      <c r="O17" s="22"/>
      <c r="P17" s="23"/>
      <c r="Q17" s="22">
        <f t="shared" si="3"/>
        <v>457.59</v>
      </c>
      <c r="R17" s="25">
        <f t="shared" si="4"/>
        <v>3</v>
      </c>
      <c r="S17" s="25">
        <f t="shared" si="5"/>
        <v>37.463369442696951</v>
      </c>
      <c r="T17" s="26">
        <f t="shared" si="18"/>
        <v>8.1871040544367126</v>
      </c>
      <c r="U17" s="26" t="str">
        <f t="shared" si="19"/>
        <v>ОДН</v>
      </c>
      <c r="V17" s="27">
        <f t="shared" si="20"/>
        <v>65423.472659999992</v>
      </c>
    </row>
    <row r="18" spans="1:23">
      <c r="A18" s="48">
        <v>6</v>
      </c>
      <c r="B18" s="49" t="s">
        <v>47</v>
      </c>
      <c r="C18" s="53" t="s">
        <v>46</v>
      </c>
      <c r="D18" s="51">
        <v>76.128</v>
      </c>
      <c r="E18" s="45">
        <v>770</v>
      </c>
      <c r="F18" s="22">
        <f t="shared" ref="F18" si="21">E18*D18</f>
        <v>58618.559999999998</v>
      </c>
      <c r="G18" s="21">
        <v>750</v>
      </c>
      <c r="H18" s="23">
        <f t="shared" ref="H18" si="22">G18*D18</f>
        <v>57096</v>
      </c>
      <c r="I18" s="79">
        <v>770</v>
      </c>
      <c r="J18" s="22">
        <f t="shared" ref="J18" si="23">I18*D18</f>
        <v>58618.559999999998</v>
      </c>
      <c r="K18" s="24"/>
      <c r="L18" s="22"/>
      <c r="M18" s="22"/>
      <c r="N18" s="22"/>
      <c r="O18" s="22"/>
      <c r="P18" s="23"/>
      <c r="Q18" s="22">
        <f t="shared" ref="Q18" si="24">ROUND(AVERAGE(E18,G18,I18,K18,M18),2)</f>
        <v>763.33</v>
      </c>
      <c r="R18" s="25">
        <f t="shared" ref="R18" si="25">COUNTA(E18,G18,I18,K18,M18)</f>
        <v>3</v>
      </c>
      <c r="S18" s="25">
        <f t="shared" ref="S18" si="26">SQRT((IF(E18&gt;0,POWER(E18-Q18,2),0)+IF(G18&gt;0,POWER(G18-Q18,2),0)+IF(I18&gt;0,POWER(I18-Q18,2),0)+IF(K18&gt;0,POWER(K18-Q18,2),0)+IF(M18&gt;0,POWER(M18-Q18,2),0))/(R18-1))</f>
        <v>11.54700610548033</v>
      </c>
      <c r="T18" s="26">
        <f t="shared" ref="T18" si="27">S18/Q18*100</f>
        <v>1.5127148291669827</v>
      </c>
      <c r="U18" s="26" t="str">
        <f t="shared" ref="U18" si="28">IF(T18&lt;33,$U$8,$U$9)</f>
        <v>ОДН</v>
      </c>
      <c r="V18" s="27">
        <f t="shared" ref="V18" si="29">D18*Q18</f>
        <v>58110.786240000001</v>
      </c>
    </row>
    <row r="19" spans="1:23" ht="25.5">
      <c r="A19" s="48">
        <v>7</v>
      </c>
      <c r="B19" s="44" t="s">
        <v>40</v>
      </c>
      <c r="C19" s="43" t="s">
        <v>41</v>
      </c>
      <c r="D19" s="20">
        <v>5424</v>
      </c>
      <c r="E19" s="45">
        <v>7.4</v>
      </c>
      <c r="F19" s="22">
        <f t="shared" ref="F19" si="30">E19*D19</f>
        <v>40137.599999999999</v>
      </c>
      <c r="G19" s="21">
        <v>7.3</v>
      </c>
      <c r="H19" s="23">
        <f t="shared" ref="H19" si="31">G19*D19</f>
        <v>39595.199999999997</v>
      </c>
      <c r="I19" s="21">
        <v>12</v>
      </c>
      <c r="J19" s="22">
        <f t="shared" ref="J19" si="32">I19*D19</f>
        <v>65088</v>
      </c>
      <c r="K19" s="24"/>
      <c r="L19" s="22"/>
      <c r="M19" s="22"/>
      <c r="N19" s="22"/>
      <c r="O19" s="22"/>
      <c r="P19" s="23"/>
      <c r="Q19" s="22">
        <f t="shared" si="3"/>
        <v>8.9</v>
      </c>
      <c r="R19" s="25">
        <f t="shared" si="4"/>
        <v>3</v>
      </c>
      <c r="S19" s="25">
        <f t="shared" si="5"/>
        <v>2.6851443164195103</v>
      </c>
      <c r="T19" s="26">
        <f t="shared" ref="T19" si="33">S19/Q19*100</f>
        <v>30.170160858646184</v>
      </c>
      <c r="U19" s="26" t="str">
        <f t="shared" ref="U19" si="34">IF(T19&lt;33,$U$8,$U$9)</f>
        <v>ОДН</v>
      </c>
      <c r="V19" s="27">
        <f t="shared" ref="V19" si="35">D19*Q19</f>
        <v>48273.599999999999</v>
      </c>
    </row>
    <row r="20" spans="1:23" hidden="1">
      <c r="A20" s="18">
        <v>2</v>
      </c>
      <c r="B20" s="44"/>
      <c r="C20" s="43"/>
      <c r="D20" s="20"/>
      <c r="E20" s="45"/>
      <c r="F20" s="22">
        <f t="shared" ref="F20:F31" si="36">E20*D20</f>
        <v>0</v>
      </c>
      <c r="G20" s="21"/>
      <c r="H20" s="23">
        <f t="shared" ref="H20:H31" si="37">G20*D20</f>
        <v>0</v>
      </c>
      <c r="I20" s="21"/>
      <c r="J20" s="22">
        <f t="shared" ref="J20:J31" si="38">I20*D20</f>
        <v>0</v>
      </c>
      <c r="K20" s="24"/>
      <c r="L20" s="22"/>
      <c r="M20" s="22"/>
      <c r="N20" s="22"/>
      <c r="O20" s="22"/>
      <c r="P20" s="23"/>
      <c r="Q20" s="22" t="e">
        <f t="shared" ref="Q20:Q24" si="39">ROUND(AVERAGE(E20,G20,I20,K20,M20),2)</f>
        <v>#DIV/0!</v>
      </c>
      <c r="R20" s="25">
        <f t="shared" ref="R20:R24" si="40">COUNTA(E20,G20,I20,K20,M20)</f>
        <v>0</v>
      </c>
      <c r="S20" s="25">
        <f t="shared" ref="S20:S24" si="41">SQRT((IF(E20&gt;0,POWER(E20-Q20,2),0)+IF(G20&gt;0,POWER(G20-Q20,2),0)+IF(I20&gt;0,POWER(I20-Q20,2),0)+IF(K20&gt;0,POWER(K20-Q20,2),0)+IF(M20&gt;0,POWER(M20-Q20,2),0))/(R20-1))</f>
        <v>0</v>
      </c>
      <c r="T20" s="26" t="e">
        <f t="shared" ref="T20:T31" si="42">S20/Q20*100</f>
        <v>#DIV/0!</v>
      </c>
      <c r="U20" s="26" t="e">
        <f t="shared" ref="U20:U31" si="43">IF(T20&lt;33,$U$8,$U$9)</f>
        <v>#DIV/0!</v>
      </c>
      <c r="V20" s="27" t="e">
        <f t="shared" ref="V20:V31" si="44">D20*Q20</f>
        <v>#DIV/0!</v>
      </c>
      <c r="W20" s="28"/>
    </row>
    <row r="21" spans="1:23" hidden="1">
      <c r="A21" s="18">
        <v>3</v>
      </c>
      <c r="B21" s="44"/>
      <c r="C21" s="43"/>
      <c r="D21" s="20"/>
      <c r="E21" s="45"/>
      <c r="F21" s="22">
        <f t="shared" si="36"/>
        <v>0</v>
      </c>
      <c r="G21" s="21"/>
      <c r="H21" s="23">
        <f t="shared" si="37"/>
        <v>0</v>
      </c>
      <c r="I21" s="21"/>
      <c r="J21" s="22">
        <f t="shared" si="38"/>
        <v>0</v>
      </c>
      <c r="K21" s="24"/>
      <c r="L21" s="22"/>
      <c r="M21" s="22"/>
      <c r="N21" s="22"/>
      <c r="O21" s="22"/>
      <c r="P21" s="22"/>
      <c r="Q21" s="22" t="e">
        <f t="shared" si="39"/>
        <v>#DIV/0!</v>
      </c>
      <c r="R21" s="25">
        <f t="shared" si="40"/>
        <v>0</v>
      </c>
      <c r="S21" s="25">
        <f t="shared" si="41"/>
        <v>0</v>
      </c>
      <c r="T21" s="26" t="e">
        <f t="shared" si="42"/>
        <v>#DIV/0!</v>
      </c>
      <c r="U21" s="26" t="e">
        <f t="shared" si="43"/>
        <v>#DIV/0!</v>
      </c>
      <c r="V21" s="27" t="e">
        <f t="shared" si="44"/>
        <v>#DIV/0!</v>
      </c>
      <c r="W21" s="28"/>
    </row>
    <row r="22" spans="1:23" hidden="1">
      <c r="A22" s="18">
        <v>4</v>
      </c>
      <c r="B22" s="44"/>
      <c r="C22" s="43"/>
      <c r="D22" s="20"/>
      <c r="E22" s="45"/>
      <c r="F22" s="22">
        <f t="shared" si="36"/>
        <v>0</v>
      </c>
      <c r="G22" s="21"/>
      <c r="H22" s="23">
        <f t="shared" si="37"/>
        <v>0</v>
      </c>
      <c r="I22" s="21"/>
      <c r="J22" s="22">
        <f t="shared" si="38"/>
        <v>0</v>
      </c>
      <c r="K22" s="24"/>
      <c r="L22" s="22"/>
      <c r="M22" s="22"/>
      <c r="N22" s="22"/>
      <c r="O22" s="22"/>
      <c r="P22" s="22"/>
      <c r="Q22" s="22" t="e">
        <f t="shared" si="39"/>
        <v>#DIV/0!</v>
      </c>
      <c r="R22" s="25">
        <f t="shared" si="40"/>
        <v>0</v>
      </c>
      <c r="S22" s="25">
        <f t="shared" si="41"/>
        <v>0</v>
      </c>
      <c r="T22" s="26" t="e">
        <f t="shared" si="42"/>
        <v>#DIV/0!</v>
      </c>
      <c r="U22" s="26" t="e">
        <f t="shared" si="43"/>
        <v>#DIV/0!</v>
      </c>
      <c r="V22" s="27" t="e">
        <f t="shared" si="44"/>
        <v>#DIV/0!</v>
      </c>
      <c r="W22" s="28"/>
    </row>
    <row r="23" spans="1:23" hidden="1">
      <c r="A23" s="18">
        <v>5</v>
      </c>
      <c r="B23" s="44"/>
      <c r="C23" s="43"/>
      <c r="D23" s="20"/>
      <c r="E23" s="45"/>
      <c r="F23" s="22">
        <f t="shared" si="36"/>
        <v>0</v>
      </c>
      <c r="G23" s="21"/>
      <c r="H23" s="23">
        <f t="shared" si="37"/>
        <v>0</v>
      </c>
      <c r="I23" s="21"/>
      <c r="J23" s="22">
        <f t="shared" si="38"/>
        <v>0</v>
      </c>
      <c r="K23" s="24"/>
      <c r="L23" s="22"/>
      <c r="M23" s="22"/>
      <c r="N23" s="22"/>
      <c r="O23" s="22"/>
      <c r="P23" s="22"/>
      <c r="Q23" s="22" t="e">
        <f t="shared" si="39"/>
        <v>#DIV/0!</v>
      </c>
      <c r="R23" s="25">
        <f t="shared" si="40"/>
        <v>0</v>
      </c>
      <c r="S23" s="25">
        <f t="shared" si="41"/>
        <v>0</v>
      </c>
      <c r="T23" s="26" t="e">
        <f t="shared" si="42"/>
        <v>#DIV/0!</v>
      </c>
      <c r="U23" s="26" t="e">
        <f t="shared" si="43"/>
        <v>#DIV/0!</v>
      </c>
      <c r="V23" s="27" t="e">
        <f t="shared" si="44"/>
        <v>#DIV/0!</v>
      </c>
      <c r="W23" s="28"/>
    </row>
    <row r="24" spans="1:23" hidden="1">
      <c r="A24" s="18">
        <v>6</v>
      </c>
      <c r="B24" s="44"/>
      <c r="C24" s="43"/>
      <c r="D24" s="20"/>
      <c r="E24" s="45"/>
      <c r="F24" s="22">
        <f t="shared" si="36"/>
        <v>0</v>
      </c>
      <c r="G24" s="21"/>
      <c r="H24" s="22">
        <f t="shared" si="37"/>
        <v>0</v>
      </c>
      <c r="I24" s="21"/>
      <c r="J24" s="22">
        <f t="shared" si="38"/>
        <v>0</v>
      </c>
      <c r="K24" s="24"/>
      <c r="L24" s="22"/>
      <c r="M24" s="22"/>
      <c r="N24" s="22"/>
      <c r="O24" s="22"/>
      <c r="P24" s="22"/>
      <c r="Q24" s="22" t="e">
        <f t="shared" si="39"/>
        <v>#DIV/0!</v>
      </c>
      <c r="R24" s="25">
        <f t="shared" si="40"/>
        <v>0</v>
      </c>
      <c r="S24" s="25">
        <f t="shared" si="41"/>
        <v>0</v>
      </c>
      <c r="T24" s="26" t="e">
        <f t="shared" si="42"/>
        <v>#DIV/0!</v>
      </c>
      <c r="U24" s="26" t="e">
        <f t="shared" si="43"/>
        <v>#DIV/0!</v>
      </c>
      <c r="V24" s="27" t="e">
        <f t="shared" si="44"/>
        <v>#DIV/0!</v>
      </c>
      <c r="W24" s="28"/>
    </row>
    <row r="25" spans="1:23" hidden="1">
      <c r="A25" s="18"/>
      <c r="B25" s="44"/>
      <c r="C25" s="43"/>
      <c r="D25" s="20"/>
      <c r="E25" s="21"/>
      <c r="F25" s="22">
        <f t="shared" si="36"/>
        <v>0</v>
      </c>
      <c r="G25" s="21"/>
      <c r="H25" s="23">
        <f t="shared" si="37"/>
        <v>0</v>
      </c>
      <c r="I25" s="21"/>
      <c r="J25" s="22">
        <f t="shared" si="38"/>
        <v>0</v>
      </c>
      <c r="K25" s="24"/>
      <c r="L25" s="22"/>
      <c r="M25" s="22"/>
      <c r="N25" s="22"/>
      <c r="O25" s="22"/>
      <c r="P25" s="22"/>
      <c r="Q25" s="22" t="e">
        <f t="shared" ref="Q25:Q31" si="45">ROUND(AVERAGE(E25,G25,I25,K25,M25),2)</f>
        <v>#DIV/0!</v>
      </c>
      <c r="R25" s="25">
        <f t="shared" ref="R25:R31" si="46">COUNTA(E25,G25,I25,K25,M25)</f>
        <v>0</v>
      </c>
      <c r="S25" s="25">
        <f t="shared" ref="S25:S31" si="47">SQRT((IF(E25&gt;0,POWER(E25-Q25,2),0)+IF(G25&gt;0,POWER(G25-Q25,2),0)+IF(I25&gt;0,POWER(I25-Q25,2),0)+IF(K25&gt;0,POWER(K25-Q25,2),0)+IF(M25&gt;0,POWER(M25-Q25,2),0))/(R25-1))</f>
        <v>0</v>
      </c>
      <c r="T25" s="26" t="e">
        <f t="shared" si="42"/>
        <v>#DIV/0!</v>
      </c>
      <c r="U25" s="26" t="e">
        <f t="shared" si="43"/>
        <v>#DIV/0!</v>
      </c>
      <c r="V25" s="27" t="e">
        <f t="shared" si="44"/>
        <v>#DIV/0!</v>
      </c>
      <c r="W25" s="28"/>
    </row>
    <row r="26" spans="1:23" hidden="1">
      <c r="A26" s="18"/>
      <c r="B26" s="44"/>
      <c r="C26" s="43"/>
      <c r="D26" s="20"/>
      <c r="E26" s="21"/>
      <c r="F26" s="22">
        <f t="shared" si="36"/>
        <v>0</v>
      </c>
      <c r="G26" s="21"/>
      <c r="H26" s="23">
        <f t="shared" si="37"/>
        <v>0</v>
      </c>
      <c r="I26" s="21"/>
      <c r="J26" s="22">
        <f t="shared" si="38"/>
        <v>0</v>
      </c>
      <c r="K26" s="24"/>
      <c r="L26" s="22"/>
      <c r="M26" s="22"/>
      <c r="N26" s="22"/>
      <c r="O26" s="22"/>
      <c r="P26" s="22"/>
      <c r="Q26" s="22" t="e">
        <f t="shared" si="45"/>
        <v>#DIV/0!</v>
      </c>
      <c r="R26" s="25">
        <f t="shared" si="46"/>
        <v>0</v>
      </c>
      <c r="S26" s="25">
        <f t="shared" si="47"/>
        <v>0</v>
      </c>
      <c r="T26" s="26" t="e">
        <f t="shared" si="42"/>
        <v>#DIV/0!</v>
      </c>
      <c r="U26" s="26" t="e">
        <f t="shared" si="43"/>
        <v>#DIV/0!</v>
      </c>
      <c r="V26" s="27" t="e">
        <f t="shared" si="44"/>
        <v>#DIV/0!</v>
      </c>
      <c r="W26" s="28"/>
    </row>
    <row r="27" spans="1:23" hidden="1">
      <c r="A27" s="18"/>
      <c r="B27" s="44"/>
      <c r="C27" s="43"/>
      <c r="D27" s="20"/>
      <c r="E27" s="21"/>
      <c r="F27" s="22">
        <f t="shared" si="36"/>
        <v>0</v>
      </c>
      <c r="G27" s="21"/>
      <c r="H27" s="22">
        <f t="shared" si="37"/>
        <v>0</v>
      </c>
      <c r="I27" s="21"/>
      <c r="J27" s="22">
        <f t="shared" si="38"/>
        <v>0</v>
      </c>
      <c r="K27" s="24"/>
      <c r="L27" s="22"/>
      <c r="M27" s="22"/>
      <c r="N27" s="22"/>
      <c r="O27" s="22"/>
      <c r="P27" s="22"/>
      <c r="Q27" s="22" t="e">
        <f t="shared" si="45"/>
        <v>#DIV/0!</v>
      </c>
      <c r="R27" s="25">
        <f t="shared" si="46"/>
        <v>0</v>
      </c>
      <c r="S27" s="25">
        <f t="shared" si="47"/>
        <v>0</v>
      </c>
      <c r="T27" s="25" t="e">
        <f t="shared" si="42"/>
        <v>#DIV/0!</v>
      </c>
      <c r="U27" s="26" t="e">
        <f t="shared" si="43"/>
        <v>#DIV/0!</v>
      </c>
      <c r="V27" s="27" t="e">
        <f t="shared" si="44"/>
        <v>#DIV/0!</v>
      </c>
      <c r="W27" s="28"/>
    </row>
    <row r="28" spans="1:23" hidden="1">
      <c r="A28" s="18"/>
      <c r="B28" s="44"/>
      <c r="C28" s="43"/>
      <c r="D28" s="20"/>
      <c r="E28" s="21"/>
      <c r="F28" s="22">
        <f t="shared" si="36"/>
        <v>0</v>
      </c>
      <c r="G28" s="21"/>
      <c r="H28" s="23">
        <f t="shared" si="37"/>
        <v>0</v>
      </c>
      <c r="I28" s="21"/>
      <c r="J28" s="22">
        <f t="shared" si="38"/>
        <v>0</v>
      </c>
      <c r="K28" s="24"/>
      <c r="L28" s="22">
        <f>K28*D28</f>
        <v>0</v>
      </c>
      <c r="M28" s="22"/>
      <c r="N28" s="22">
        <f>M28*D28</f>
        <v>0</v>
      </c>
      <c r="O28" s="22"/>
      <c r="P28" s="22"/>
      <c r="Q28" s="22" t="e">
        <f t="shared" si="45"/>
        <v>#DIV/0!</v>
      </c>
      <c r="R28" s="25">
        <f t="shared" si="46"/>
        <v>0</v>
      </c>
      <c r="S28" s="25">
        <f t="shared" si="47"/>
        <v>0</v>
      </c>
      <c r="T28" s="26" t="e">
        <f t="shared" si="42"/>
        <v>#DIV/0!</v>
      </c>
      <c r="U28" s="26" t="e">
        <f t="shared" si="43"/>
        <v>#DIV/0!</v>
      </c>
      <c r="V28" s="27" t="e">
        <f t="shared" si="44"/>
        <v>#DIV/0!</v>
      </c>
      <c r="W28" s="28"/>
    </row>
    <row r="29" spans="1:23" hidden="1">
      <c r="A29" s="18"/>
      <c r="B29" s="44"/>
      <c r="C29" s="43"/>
      <c r="D29" s="20"/>
      <c r="E29" s="21"/>
      <c r="F29" s="22">
        <f t="shared" si="36"/>
        <v>0</v>
      </c>
      <c r="G29" s="21"/>
      <c r="H29" s="23">
        <f t="shared" si="37"/>
        <v>0</v>
      </c>
      <c r="I29" s="21"/>
      <c r="J29" s="22">
        <f t="shared" si="38"/>
        <v>0</v>
      </c>
      <c r="K29" s="24"/>
      <c r="L29" s="22"/>
      <c r="M29" s="22"/>
      <c r="N29" s="22"/>
      <c r="O29" s="22"/>
      <c r="P29" s="22"/>
      <c r="Q29" s="22" t="e">
        <f t="shared" si="45"/>
        <v>#DIV/0!</v>
      </c>
      <c r="R29" s="25">
        <f t="shared" si="46"/>
        <v>0</v>
      </c>
      <c r="S29" s="25">
        <f t="shared" si="47"/>
        <v>0</v>
      </c>
      <c r="T29" s="26" t="e">
        <f t="shared" si="42"/>
        <v>#DIV/0!</v>
      </c>
      <c r="U29" s="26" t="e">
        <f t="shared" si="43"/>
        <v>#DIV/0!</v>
      </c>
      <c r="V29" s="27" t="e">
        <f t="shared" si="44"/>
        <v>#DIV/0!</v>
      </c>
      <c r="W29" s="28"/>
    </row>
    <row r="30" spans="1:23" hidden="1">
      <c r="A30" s="18"/>
      <c r="B30" s="44"/>
      <c r="C30" s="43"/>
      <c r="D30" s="20"/>
      <c r="E30" s="21"/>
      <c r="F30" s="22">
        <f t="shared" si="36"/>
        <v>0</v>
      </c>
      <c r="G30" s="21"/>
      <c r="H30" s="23">
        <f t="shared" si="37"/>
        <v>0</v>
      </c>
      <c r="I30" s="21"/>
      <c r="J30" s="22">
        <f t="shared" si="38"/>
        <v>0</v>
      </c>
      <c r="K30" s="24"/>
      <c r="L30" s="22"/>
      <c r="M30" s="22"/>
      <c r="N30" s="22"/>
      <c r="O30" s="22"/>
      <c r="P30" s="22"/>
      <c r="Q30" s="22" t="e">
        <f t="shared" si="45"/>
        <v>#DIV/0!</v>
      </c>
      <c r="R30" s="25">
        <f t="shared" si="46"/>
        <v>0</v>
      </c>
      <c r="S30" s="25">
        <f t="shared" si="47"/>
        <v>0</v>
      </c>
      <c r="T30" s="26" t="e">
        <f t="shared" si="42"/>
        <v>#DIV/0!</v>
      </c>
      <c r="U30" s="26" t="e">
        <f t="shared" si="43"/>
        <v>#DIV/0!</v>
      </c>
      <c r="V30" s="27" t="e">
        <f t="shared" si="44"/>
        <v>#DIV/0!</v>
      </c>
      <c r="W30" s="28"/>
    </row>
    <row r="31" spans="1:23" hidden="1">
      <c r="A31" s="18"/>
      <c r="B31" s="44"/>
      <c r="C31" s="43"/>
      <c r="D31" s="20"/>
      <c r="E31" s="21"/>
      <c r="F31" s="22">
        <f t="shared" si="36"/>
        <v>0</v>
      </c>
      <c r="G31" s="21"/>
      <c r="H31" s="23">
        <f t="shared" si="37"/>
        <v>0</v>
      </c>
      <c r="I31" s="21"/>
      <c r="J31" s="22">
        <f t="shared" si="38"/>
        <v>0</v>
      </c>
      <c r="K31" s="24"/>
      <c r="L31" s="22"/>
      <c r="M31" s="22"/>
      <c r="N31" s="22"/>
      <c r="O31" s="22"/>
      <c r="P31" s="22"/>
      <c r="Q31" s="22" t="e">
        <f t="shared" si="45"/>
        <v>#DIV/0!</v>
      </c>
      <c r="R31" s="25">
        <f t="shared" si="46"/>
        <v>0</v>
      </c>
      <c r="S31" s="25">
        <f t="shared" si="47"/>
        <v>0</v>
      </c>
      <c r="T31" s="26" t="e">
        <f t="shared" si="42"/>
        <v>#DIV/0!</v>
      </c>
      <c r="U31" s="26" t="e">
        <f t="shared" si="43"/>
        <v>#DIV/0!</v>
      </c>
      <c r="V31" s="27" t="e">
        <f t="shared" si="44"/>
        <v>#DIV/0!</v>
      </c>
      <c r="W31" s="28"/>
    </row>
    <row r="32" spans="1:23" s="29" customFormat="1" ht="27.75" customHeight="1">
      <c r="A32" s="57" t="s">
        <v>26</v>
      </c>
      <c r="B32" s="58"/>
      <c r="C32" s="30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>
        <f>SUMIF(V13:V19,"&gt;0")</f>
        <v>881001.65226</v>
      </c>
    </row>
    <row r="33" spans="1:22" s="34" customFormat="1">
      <c r="A33" s="35"/>
      <c r="S33" s="36"/>
    </row>
    <row r="34" spans="1:22" ht="33.75" hidden="1" customHeight="1">
      <c r="A34" s="59" t="s">
        <v>27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1"/>
    </row>
    <row r="35" spans="1:22" ht="52.5" customHeight="1">
      <c r="A35" s="62" t="s">
        <v>33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4"/>
    </row>
    <row r="36" spans="1:22" ht="100.5" customHeight="1">
      <c r="A36" s="54" t="s">
        <v>28</v>
      </c>
      <c r="B36" s="55"/>
      <c r="C36" s="56" t="s">
        <v>29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7" spans="1:22" ht="57.75" customHeight="1">
      <c r="A37" s="54" t="s">
        <v>30</v>
      </c>
      <c r="B37" s="55"/>
      <c r="C37" s="56" t="s">
        <v>31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</row>
    <row r="38" spans="1:22" ht="44.25" customHeight="1">
      <c r="A38" s="54" t="s">
        <v>18</v>
      </c>
      <c r="B38" s="55"/>
      <c r="C38" s="56" t="s">
        <v>32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</row>
    <row r="39" spans="1:2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0" spans="1:22">
      <c r="B40" s="38"/>
      <c r="C40" s="38"/>
      <c r="D40" s="39"/>
      <c r="E40" s="40"/>
      <c r="F40" s="41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2"/>
      <c r="S40" s="40"/>
      <c r="T40" s="40"/>
      <c r="U40" s="40"/>
      <c r="V40" s="40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37:B37"/>
    <mergeCell ref="C37:V37"/>
    <mergeCell ref="A38:B38"/>
    <mergeCell ref="C38:V38"/>
    <mergeCell ref="A32:B32"/>
    <mergeCell ref="A34:V34"/>
    <mergeCell ref="A35:V35"/>
    <mergeCell ref="A36:B36"/>
    <mergeCell ref="C36:V36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Маша</cp:lastModifiedBy>
  <cp:revision>3</cp:revision>
  <dcterms:created xsi:type="dcterms:W3CDTF">2021-01-18T05:46:41Z</dcterms:created>
  <dcterms:modified xsi:type="dcterms:W3CDTF">2023-11-22T08:15:36Z</dcterms:modified>
</cp:coreProperties>
</file>