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User\Desktop\Закупки МУП ХСП г. Уфа\Закупки 2024 г\Конкурентные закупки\!июнь\!28.06.24_объявить 7 закупок\37_канц товары_объявить ЭА\ЭА\"/>
    </mc:Choice>
  </mc:AlternateContent>
  <bookViews>
    <workbookView xWindow="-120" yWindow="-120" windowWidth="29040" windowHeight="15840" tabRatio="500"/>
  </bookViews>
  <sheets>
    <sheet name="НМЦД зуботехн.услуги" sheetId="8" r:id="rId1"/>
  </sheets>
  <definedNames>
    <definedName name="_xlnm.Print_Area" localSheetId="0">'НМЦД зуботехн.услуги'!$A$1:$T$70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5" i="8" l="1"/>
  <c r="T17" i="8"/>
  <c r="T23" i="8"/>
  <c r="T25" i="8"/>
  <c r="T27" i="8"/>
  <c r="T29" i="8"/>
  <c r="T41" i="8"/>
  <c r="T50" i="8"/>
  <c r="T53" i="8"/>
  <c r="T14" i="8"/>
  <c r="S44" i="8"/>
  <c r="T44" i="8" s="1"/>
  <c r="S50" i="8"/>
  <c r="S56" i="8"/>
  <c r="T56" i="8" s="1"/>
  <c r="M15" i="8"/>
  <c r="S15" i="8" s="1"/>
  <c r="T15" i="8" s="1"/>
  <c r="M16" i="8"/>
  <c r="S16" i="8" s="1"/>
  <c r="T16" i="8" s="1"/>
  <c r="M17" i="8"/>
  <c r="S17" i="8" s="1"/>
  <c r="M18" i="8"/>
  <c r="S18" i="8" s="1"/>
  <c r="T18" i="8" s="1"/>
  <c r="M19" i="8"/>
  <c r="S19" i="8" s="1"/>
  <c r="T19" i="8" s="1"/>
  <c r="M20" i="8"/>
  <c r="S20" i="8" s="1"/>
  <c r="T20" i="8" s="1"/>
  <c r="M21" i="8"/>
  <c r="S21" i="8" s="1"/>
  <c r="T21" i="8" s="1"/>
  <c r="M22" i="8"/>
  <c r="S22" i="8" s="1"/>
  <c r="T22" i="8" s="1"/>
  <c r="M23" i="8"/>
  <c r="S23" i="8" s="1"/>
  <c r="M24" i="8"/>
  <c r="S24" i="8" s="1"/>
  <c r="T24" i="8" s="1"/>
  <c r="M25" i="8"/>
  <c r="S25" i="8" s="1"/>
  <c r="M26" i="8"/>
  <c r="S26" i="8" s="1"/>
  <c r="T26" i="8" s="1"/>
  <c r="M27" i="8"/>
  <c r="S27" i="8" s="1"/>
  <c r="M28" i="8"/>
  <c r="S28" i="8" s="1"/>
  <c r="T28" i="8" s="1"/>
  <c r="M29" i="8"/>
  <c r="S29" i="8" s="1"/>
  <c r="M30" i="8"/>
  <c r="S30" i="8" s="1"/>
  <c r="T30" i="8" s="1"/>
  <c r="M31" i="8"/>
  <c r="S31" i="8" s="1"/>
  <c r="T31" i="8" s="1"/>
  <c r="M32" i="8"/>
  <c r="S32" i="8" s="1"/>
  <c r="T32" i="8" s="1"/>
  <c r="M33" i="8"/>
  <c r="S33" i="8" s="1"/>
  <c r="T33" i="8" s="1"/>
  <c r="M34" i="8"/>
  <c r="S34" i="8" s="1"/>
  <c r="T34" i="8" s="1"/>
  <c r="M35" i="8"/>
  <c r="S35" i="8" s="1"/>
  <c r="T35" i="8" s="1"/>
  <c r="M36" i="8"/>
  <c r="S36" i="8" s="1"/>
  <c r="T36" i="8" s="1"/>
  <c r="M37" i="8"/>
  <c r="S37" i="8" s="1"/>
  <c r="T37" i="8" s="1"/>
  <c r="M38" i="8"/>
  <c r="S38" i="8" s="1"/>
  <c r="T38" i="8" s="1"/>
  <c r="M39" i="8"/>
  <c r="S39" i="8" s="1"/>
  <c r="T39" i="8" s="1"/>
  <c r="M40" i="8"/>
  <c r="S40" i="8" s="1"/>
  <c r="T40" i="8" s="1"/>
  <c r="M41" i="8"/>
  <c r="S41" i="8" s="1"/>
  <c r="M42" i="8"/>
  <c r="S42" i="8" s="1"/>
  <c r="T42" i="8" s="1"/>
  <c r="M43" i="8"/>
  <c r="S43" i="8" s="1"/>
  <c r="T43" i="8" s="1"/>
  <c r="M44" i="8"/>
  <c r="M45" i="8"/>
  <c r="S45" i="8" s="1"/>
  <c r="T45" i="8" s="1"/>
  <c r="M46" i="8"/>
  <c r="S46" i="8" s="1"/>
  <c r="T46" i="8" s="1"/>
  <c r="M47" i="8"/>
  <c r="S47" i="8" s="1"/>
  <c r="T47" i="8" s="1"/>
  <c r="M48" i="8"/>
  <c r="S48" i="8" s="1"/>
  <c r="T48" i="8" s="1"/>
  <c r="M49" i="8"/>
  <c r="S49" i="8" s="1"/>
  <c r="T49" i="8" s="1"/>
  <c r="M50" i="8"/>
  <c r="M51" i="8"/>
  <c r="S51" i="8" s="1"/>
  <c r="T51" i="8" s="1"/>
  <c r="M52" i="8"/>
  <c r="S52" i="8" s="1"/>
  <c r="T52" i="8" s="1"/>
  <c r="M53" i="8"/>
  <c r="S53" i="8" s="1"/>
  <c r="M54" i="8"/>
  <c r="S54" i="8" s="1"/>
  <c r="T54" i="8" s="1"/>
  <c r="M55" i="8"/>
  <c r="S55" i="8" s="1"/>
  <c r="T55" i="8" s="1"/>
  <c r="M56" i="8"/>
  <c r="M57" i="8"/>
  <c r="S57" i="8" s="1"/>
  <c r="T57" i="8" s="1"/>
  <c r="M58" i="8"/>
  <c r="S58" i="8" s="1"/>
  <c r="T58" i="8" s="1"/>
  <c r="M59" i="8"/>
  <c r="S59" i="8" s="1"/>
  <c r="T59" i="8" s="1"/>
  <c r="M60" i="8"/>
  <c r="S60" i="8" s="1"/>
  <c r="T60" i="8" s="1"/>
  <c r="M61" i="8"/>
  <c r="S61" i="8" s="1"/>
  <c r="T61" i="8" s="1"/>
  <c r="M62" i="8"/>
  <c r="S62" i="8" s="1"/>
  <c r="T62" i="8" s="1"/>
  <c r="M63" i="8"/>
  <c r="S63" i="8" s="1"/>
  <c r="T63" i="8" s="1"/>
  <c r="M64" i="8"/>
  <c r="S64" i="8" s="1"/>
  <c r="T64" i="8" s="1"/>
  <c r="M14" i="8"/>
  <c r="S14" i="8" s="1"/>
  <c r="I36" i="8" l="1"/>
  <c r="G36" i="8"/>
  <c r="G63" i="8"/>
  <c r="I63" i="8"/>
  <c r="K63" i="8"/>
  <c r="L63" i="8"/>
  <c r="N63" i="8" s="1"/>
  <c r="P63" i="8"/>
  <c r="E65" i="8"/>
  <c r="Q63" i="8" l="1"/>
  <c r="L36" i="8"/>
  <c r="N36" i="8" s="1"/>
  <c r="L15" i="8"/>
  <c r="N15" i="8" s="1"/>
  <c r="L16" i="8"/>
  <c r="N16" i="8" s="1"/>
  <c r="L17" i="8"/>
  <c r="N17" i="8" s="1"/>
  <c r="L18" i="8"/>
  <c r="N18" i="8" s="1"/>
  <c r="L19" i="8"/>
  <c r="N19" i="8" s="1"/>
  <c r="L20" i="8"/>
  <c r="N20" i="8" s="1"/>
  <c r="L21" i="8"/>
  <c r="N21" i="8" s="1"/>
  <c r="L22" i="8"/>
  <c r="N22" i="8" s="1"/>
  <c r="L23" i="8"/>
  <c r="N23" i="8" s="1"/>
  <c r="L24" i="8"/>
  <c r="N24" i="8" s="1"/>
  <c r="L25" i="8"/>
  <c r="N25" i="8" s="1"/>
  <c r="L26" i="8"/>
  <c r="N26" i="8" s="1"/>
  <c r="L27" i="8"/>
  <c r="N27" i="8" s="1"/>
  <c r="L28" i="8"/>
  <c r="N28" i="8" s="1"/>
  <c r="L29" i="8"/>
  <c r="N29" i="8" s="1"/>
  <c r="L30" i="8"/>
  <c r="N30" i="8" s="1"/>
  <c r="L31" i="8"/>
  <c r="N31" i="8" s="1"/>
  <c r="L32" i="8"/>
  <c r="N32" i="8" s="1"/>
  <c r="L33" i="8"/>
  <c r="N33" i="8" s="1"/>
  <c r="L34" i="8"/>
  <c r="N34" i="8" s="1"/>
  <c r="L35" i="8"/>
  <c r="N35" i="8" s="1"/>
  <c r="L37" i="8"/>
  <c r="N37" i="8" s="1"/>
  <c r="L38" i="8"/>
  <c r="N38" i="8" s="1"/>
  <c r="L39" i="8"/>
  <c r="N39" i="8" s="1"/>
  <c r="L40" i="8"/>
  <c r="N40" i="8" s="1"/>
  <c r="L41" i="8"/>
  <c r="N41" i="8" s="1"/>
  <c r="L42" i="8"/>
  <c r="N42" i="8" s="1"/>
  <c r="L43" i="8"/>
  <c r="N43" i="8" s="1"/>
  <c r="L44" i="8"/>
  <c r="N44" i="8" s="1"/>
  <c r="L45" i="8"/>
  <c r="N45" i="8" s="1"/>
  <c r="L46" i="8"/>
  <c r="N46" i="8" s="1"/>
  <c r="L47" i="8"/>
  <c r="N47" i="8" s="1"/>
  <c r="L48" i="8"/>
  <c r="N48" i="8" s="1"/>
  <c r="L49" i="8"/>
  <c r="N49" i="8" s="1"/>
  <c r="L50" i="8"/>
  <c r="N50" i="8" s="1"/>
  <c r="L51" i="8"/>
  <c r="N51" i="8" s="1"/>
  <c r="L52" i="8"/>
  <c r="N52" i="8" s="1"/>
  <c r="L53" i="8"/>
  <c r="N53" i="8" s="1"/>
  <c r="L54" i="8"/>
  <c r="N54" i="8" s="1"/>
  <c r="L55" i="8"/>
  <c r="N55" i="8" s="1"/>
  <c r="L56" i="8"/>
  <c r="N56" i="8" s="1"/>
  <c r="L57" i="8"/>
  <c r="N57" i="8" s="1"/>
  <c r="L58" i="8"/>
  <c r="N58" i="8" s="1"/>
  <c r="L59" i="8"/>
  <c r="N59" i="8" s="1"/>
  <c r="L60" i="8"/>
  <c r="N60" i="8" s="1"/>
  <c r="L61" i="8"/>
  <c r="N61" i="8" s="1"/>
  <c r="L62" i="8"/>
  <c r="N62" i="8" s="1"/>
  <c r="L64" i="8"/>
  <c r="N64" i="8" s="1"/>
  <c r="L14" i="8" l="1"/>
  <c r="N14" i="8" s="1"/>
  <c r="K15" i="8" l="1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4" i="8"/>
  <c r="K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4" i="8"/>
  <c r="I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4" i="8"/>
  <c r="G14" i="8"/>
  <c r="P64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Q48" i="8" l="1"/>
  <c r="Q52" i="8"/>
  <c r="Q33" i="8"/>
  <c r="Q45" i="8"/>
  <c r="Q25" i="8"/>
  <c r="Q22" i="8"/>
  <c r="Q61" i="8"/>
  <c r="Q17" i="8"/>
  <c r="Q32" i="8"/>
  <c r="Q62" i="8"/>
  <c r="Q19" i="8"/>
  <c r="Q57" i="8"/>
  <c r="Q16" i="8"/>
  <c r="Q49" i="8"/>
  <c r="Q60" i="8"/>
  <c r="Q46" i="8"/>
  <c r="Q43" i="8"/>
  <c r="Q40" i="8"/>
  <c r="Q58" i="8"/>
  <c r="Q37" i="8"/>
  <c r="Q20" i="8"/>
  <c r="Q15" i="8"/>
  <c r="Q64" i="8"/>
  <c r="Q41" i="8"/>
  <c r="Q50" i="8"/>
  <c r="Q53" i="8"/>
  <c r="Q29" i="8"/>
  <c r="Q42" i="8"/>
  <c r="Q51" i="8"/>
  <c r="Q34" i="8"/>
  <c r="Q24" i="8"/>
  <c r="Q28" i="8"/>
  <c r="Q36" i="8"/>
  <c r="Q26" i="8"/>
  <c r="Q30" i="8"/>
  <c r="Q38" i="8"/>
  <c r="Q18" i="8"/>
  <c r="Q54" i="8"/>
  <c r="Q56" i="8"/>
  <c r="Q21" i="8"/>
  <c r="Q27" i="8"/>
  <c r="Q55" i="8"/>
  <c r="Q31" i="8"/>
  <c r="Q39" i="8"/>
  <c r="Q47" i="8"/>
  <c r="Q59" i="8"/>
  <c r="Q23" i="8"/>
  <c r="Q44" i="8"/>
  <c r="Q35" i="8"/>
  <c r="P14" i="8"/>
  <c r="I65" i="8" l="1"/>
  <c r="G65" i="8"/>
  <c r="Q14" i="8"/>
  <c r="K65" i="8"/>
</calcChain>
</file>

<file path=xl/sharedStrings.xml><?xml version="1.0" encoding="utf-8"?>
<sst xmlns="http://schemas.openxmlformats.org/spreadsheetml/2006/main" count="244" uniqueCount="122">
  <si>
    <t>№ п/п</t>
  </si>
  <si>
    <t>Наименование товара</t>
  </si>
  <si>
    <t>Объем</t>
  </si>
  <si>
    <t>Источники информации</t>
  </si>
  <si>
    <t xml:space="preserve">Однородность совокупности значений </t>
  </si>
  <si>
    <t>Сред.квадр. откл. σ=</t>
  </si>
  <si>
    <t>Коэффициент  вариации цен V (%)=</t>
  </si>
  <si>
    <t>Совокупность значений</t>
  </si>
  <si>
    <t>Ед. изм.</t>
  </si>
  <si>
    <t>ИТОГО</t>
  </si>
  <si>
    <t>Кол-во "Vi"</t>
  </si>
  <si>
    <t xml:space="preserve">Объект закупки: </t>
  </si>
  <si>
    <t>n - кол-во значений информации о цене единицы товара</t>
  </si>
  <si>
    <t>РАСЧЕТ-ОБОСНОВАНИЕ НАЧАЛЬНОЙ (МАКСИМАЛЬНОЙ) ЦЕНЫ ДОГОВОРА</t>
  </si>
  <si>
    <t>ОДНОРОДНЫЕ</t>
  </si>
  <si>
    <t>Специалист по закупкам</t>
  </si>
  <si>
    <t xml:space="preserve">Используемый метод определения НМЦД с обоснованием:      </t>
  </si>
  <si>
    <t>Приложение №2 к аукционной документации</t>
  </si>
  <si>
    <t>ОКПД2</t>
  </si>
  <si>
    <t xml:space="preserve">Цена за единицу "Цi", руб. </t>
  </si>
  <si>
    <t xml:space="preserve">Стоимость  всего, руб. </t>
  </si>
  <si>
    <t>Цена за единицу "Цi", руб.</t>
  </si>
  <si>
    <r>
      <t>Средняя арифметическая цена за единицу "</t>
    </r>
    <r>
      <rPr>
        <i/>
        <sz val="9"/>
        <rFont val="Times New Roman"/>
        <family val="1"/>
        <charset val="204"/>
      </rPr>
      <t>ц</t>
    </r>
    <r>
      <rPr>
        <sz val="9"/>
        <rFont val="Times New Roman"/>
        <family val="1"/>
        <charset val="204"/>
      </rPr>
      <t xml:space="preserve">", руб. </t>
    </r>
  </si>
  <si>
    <r>
      <t>Средневзвешенное значение цены за единицу "НЦЕi"</t>
    </r>
    <r>
      <rPr>
        <sz val="9"/>
        <rFont val="Times New Roman"/>
        <family val="1"/>
        <charset val="204"/>
      </rPr>
      <t xml:space="preserve">, руб
</t>
    </r>
  </si>
  <si>
    <t xml:space="preserve"> /Э.А. Гирфанова/</t>
  </si>
  <si>
    <t>Дата подготовки обоснования НМЦД:</t>
  </si>
  <si>
    <t>В целях получения ценовой информации Заказчиком были проведены следующие процедуры:
- направлены запросы о предоставлении ценовой информации исполнителям, обладающим опытом оказания услуг, инфорация о которых имеется в свободном доступе;
- в ответ на направленные запросы ценовой информации Заказчиком были получены и использованы для  расчета НМЦД три ценовых предложений на оказание услуг, предлагаемых различными исполнителями, на основании которых был произведен расчет.</t>
  </si>
  <si>
    <t xml:space="preserve">Метод сопоставимых рыночных цен (анализа рынка)
В соответствии с  п.3  ст.16 Положения о закупке товаров, работ, услуг МУП ХСП г. Уфы, метод сопоставимых рыночных цен (анализа рынка) является приоритетным для определения и обоснования начальной (максимальной) цены договора. Сбор информации о действующих ценах осуществлялся путем получения коммерческих предложений. Цена устанавливается в российских рублях, с учетом стоимости упаковки, маркировки, транспортных и погрузочно-разгрузочных расходов, расходов по таможенному оформлению и страхованию и других обязательных платежей, которые Исполнитель должен выплатить в связи с выполнением обязательств по Договору в соответствии с законодательством Российской Федерации,  в том числе НДС и других затрат, необходимых для исполнения договора. Не включенных в цену  товара расходов нет. </t>
  </si>
  <si>
    <t>Начальная максимальная цена договора  (НМЦД)</t>
  </si>
  <si>
    <t>шт</t>
  </si>
  <si>
    <t>Закупка канцелярских товаров</t>
  </si>
  <si>
    <t>Источник№19348448  от 13.05.2024г.</t>
  </si>
  <si>
    <t>Источник№845 от 13.05.2024г.</t>
  </si>
  <si>
    <t>Источник№ б/н  от 13.05.2024г.</t>
  </si>
  <si>
    <t xml:space="preserve"> Книга учета Attache 96л. в клетку офсет о бл.плотн. картон</t>
  </si>
  <si>
    <t>Скоросшиватель пластиковый Комус А4 черный</t>
  </si>
  <si>
    <t xml:space="preserve"> Папка с завязками 260г/м2 немелованная</t>
  </si>
  <si>
    <t xml:space="preserve">Книга учета 96л. в линейку офсет, обл. бумвинил. ATTACHE </t>
  </si>
  <si>
    <t>Стикеры Attache Simple 51х51 мм пастельные салатовые(1 блок,100 листов)</t>
  </si>
  <si>
    <t>Ручка шариковая неавтомат. Attache манжетка, мет.након, синие чернила</t>
  </si>
  <si>
    <t>Карандаш чернографитный Attache Economy HB плаcтик, с ластиком желт.корпус</t>
  </si>
  <si>
    <t>Линейка 30см прозр. NEON Cristal цвет ассорти ЛН-32</t>
  </si>
  <si>
    <t>Клейкая лента канцелярская Комус 19x33 невидимая</t>
  </si>
  <si>
    <t xml:space="preserve"> Бумага копировальная ProMEGA фиолетовая (А4) пачка 100л</t>
  </si>
  <si>
    <t>Бумага Cartblank (А4, марка С, 80 г/кв.м, 500 л)</t>
  </si>
  <si>
    <t>Клей-карандаш 21 г Attache</t>
  </si>
  <si>
    <t>Конверт белый CD декстр.125х125 25шт/уп /</t>
  </si>
  <si>
    <t>Корректирующая жидкость Attache 20мл на быстросохнущей осн кисточка</t>
  </si>
  <si>
    <t>Корректирующая лента Attache Economy 5 мм x 5 м, уп.</t>
  </si>
  <si>
    <t>Пакет с замком (Zip Lock) 40х50 см, 45 мкм,100 шт/упак</t>
  </si>
  <si>
    <t xml:space="preserve">Папка-регистратор мрамор ,80 мм Элементари , метуголк.,бум./бум.,черн </t>
  </si>
  <si>
    <t>Папка-регистратор Attache Economy 50 мм мрамор ч/б (реестр)</t>
  </si>
  <si>
    <t xml:space="preserve">Файл-вкладыш А4, 45мкм, Attache Economy Элементари,рифленый, 100шт/уп </t>
  </si>
  <si>
    <t>Ручка гелевая неавтомат. Deli Daily д.ш.0,5мм,лин.0,35,чер,р/м</t>
  </si>
  <si>
    <t>Ручка гелевая неавтомат. Deli Daily д.ш.0,5мм,лин0,35,крас,р/м</t>
  </si>
  <si>
    <t xml:space="preserve"> Ручка шариковая на подставке на липучке 8863 черная</t>
  </si>
  <si>
    <t>Стержень шариковый 142мм синий АА134-BL</t>
  </si>
  <si>
    <t xml:space="preserve">Тетрадь общая А5,96л,клет,скреп,обл.бумвинил,блок офсет-2Синяя </t>
  </si>
  <si>
    <t xml:space="preserve">Ролики для касс Promega 57мм (дл30м,вт12,из т/б) 6шт/уп. 26уп/кор (487531) </t>
  </si>
  <si>
    <t>Ролики для касс 80х80х12 (50м) из т/б 10шт/уп., 7уп/кор</t>
  </si>
  <si>
    <t>Папка файловая 40 ATTACHE 055-40Е синий</t>
  </si>
  <si>
    <t xml:space="preserve"> Блок для записей ATTACHE запасной 9х9х5 белый блок 80 г,</t>
  </si>
  <si>
    <t>Бланк Карточка личная А3 Т2 (50шт/термопл.)</t>
  </si>
  <si>
    <t xml:space="preserve">Зажимы для бумаг 51мм 12шт/уп Attache Economy, в карт,кор,цвет черный </t>
  </si>
  <si>
    <t xml:space="preserve">Клейкие закладки пласт. 8цв.по 25л. 45ммх12 Attache Selection </t>
  </si>
  <si>
    <t xml:space="preserve">Карандаш чернографитный Attache Economy плаcтик, сластиком,HB,зелен.корпус </t>
  </si>
  <si>
    <t xml:space="preserve">Клейкая лента упаковочная Unibob 600 48ммх66мх45мкм, прозрачная </t>
  </si>
  <si>
    <t>Книга учета Выбор есть А4 144л клетка блок типограф бумвинил</t>
  </si>
  <si>
    <t xml:space="preserve"> Книга учета Attache 96л. в линейку офсет обл.плотн. картон</t>
  </si>
  <si>
    <t>Конверт Куда-Кому С5 стрип ForPost 162х229 100шт/уп/</t>
  </si>
  <si>
    <t>Конверт Куда-Кому С4 стрип ForPost 229х324 50шт/уп./</t>
  </si>
  <si>
    <t xml:space="preserve">Ластик KOH-I-NOOR для графита и чернил сине-красный57х14х8мм 6521 </t>
  </si>
  <si>
    <t>Скобы для степлера №10 Attache оцинкованные (2-20 листов),1000 шт/уп</t>
  </si>
  <si>
    <t>Скобы для степлера №23/10 Attache Economy стальные, 1000шт./уп 1</t>
  </si>
  <si>
    <t>Скрепки Attache оцинкованные,28 мм,негофрированные,100 шт/уп</t>
  </si>
  <si>
    <t xml:space="preserve"> Степлер KW-trio 50SB (N23/13) до 100 лист. особо мощный</t>
  </si>
  <si>
    <t>Ножницы Maped ESSENTIALS GREEN, 170мм,пластик.эллиптич.ручки,черный,</t>
  </si>
  <si>
    <t>Ручка шариковая неавтомат. Bic Раунд Стик син,921403/934598,лин0,32мм</t>
  </si>
  <si>
    <t xml:space="preserve">Ручка шариковая неавтомат. Erich Krause R-301 Orange 0,7,син,масл,манж </t>
  </si>
  <si>
    <t>Клейкая лента упаковочная Unibob 600 48ммх66мх45мкм,прозрачная</t>
  </si>
  <si>
    <t>Подушка для смачивания пальцев гелевая ATTACHE 25г</t>
  </si>
  <si>
    <t>Калькулятор настольный ПОЛНОРАЗМЕРНЫЙ CITIZENбухг.SDC-888TII 12р.DualPower</t>
  </si>
  <si>
    <t xml:space="preserve"> Краска штемпельная Attache синяя 45 гр</t>
  </si>
  <si>
    <t xml:space="preserve"> Нить прошивная капроновая в бобинах (~ 0,8 кг)</t>
  </si>
  <si>
    <t>Шпагат джутовый 1,2 ктекс, 1 кг/боб., 800</t>
  </si>
  <si>
    <t>упак</t>
  </si>
  <si>
    <t>бобина</t>
  </si>
  <si>
    <r>
      <t>Средняя арифметическая цена Заказчика  за единицу "</t>
    </r>
    <r>
      <rPr>
        <i/>
        <sz val="9"/>
        <rFont val="Times New Roman"/>
        <family val="1"/>
        <charset val="204"/>
      </rPr>
      <t>ц</t>
    </r>
    <r>
      <rPr>
        <sz val="9"/>
        <rFont val="Times New Roman"/>
        <family val="1"/>
        <charset val="204"/>
      </rPr>
      <t xml:space="preserve">", руб. </t>
    </r>
  </si>
  <si>
    <r>
      <t>Начальная (максимальная)цена за единицу Заказчика</t>
    </r>
    <r>
      <rPr>
        <sz val="9"/>
        <rFont val="Times New Roman"/>
        <family val="1"/>
        <charset val="204"/>
      </rPr>
      <t xml:space="preserve">, руб. 
</t>
    </r>
  </si>
  <si>
    <t>НМЦД договора с учетом выделенных лимитов, руб.</t>
  </si>
  <si>
    <t>678 213,61руб</t>
  </si>
  <si>
    <t>13.05.2024г</t>
  </si>
  <si>
    <t>17.23.13.194</t>
  </si>
  <si>
    <t>17.23.13.195</t>
  </si>
  <si>
    <t>17.23.13.193</t>
  </si>
  <si>
    <t>17.23.13.130</t>
  </si>
  <si>
    <t>17.23.13.144</t>
  </si>
  <si>
    <t>17.23.12.110</t>
  </si>
  <si>
    <t>17.12.14.119</t>
  </si>
  <si>
    <t>22.29.25.000</t>
  </si>
  <si>
    <t>17.23.13.199</t>
  </si>
  <si>
    <t>20.30.22.160</t>
  </si>
  <si>
    <t>22.29.21.000</t>
  </si>
  <si>
    <t>32.99.12.120</t>
  </si>
  <si>
    <t>32.99.12.110</t>
  </si>
  <si>
    <t>32.99.14.130</t>
  </si>
  <si>
    <t>32.99.15.110</t>
  </si>
  <si>
    <t>22.22.11.190</t>
  </si>
  <si>
    <t>25.93.14.140</t>
  </si>
  <si>
    <t>20.52.10.190</t>
  </si>
  <si>
    <t>25.99.23.000</t>
  </si>
  <si>
    <t>22.19.73.120</t>
  </si>
  <si>
    <t>17.12.14.160</t>
  </si>
  <si>
    <t>20.30.24.114</t>
  </si>
  <si>
    <t>26.51.33.141</t>
  </si>
  <si>
    <t>17.12.76.110</t>
  </si>
  <si>
    <t>28.99.11.123</t>
  </si>
  <si>
    <t>25.71.11.120</t>
  </si>
  <si>
    <t>22.29.25.000 </t>
  </si>
  <si>
    <t>13.94.11.110 </t>
  </si>
  <si>
    <t>28.23.12.110</t>
  </si>
  <si>
    <t>13.94.11.110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</si>
</sst>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\-??_р_._-;_-@_-"/>
    <numFmt numFmtId="165" formatCode="_-* #,##0.00&quot;р.&quot;_-;\-* #,##0.00&quot;р.&quot;_-;_-* \-??&quot;р.&quot;_-;_-@_-"/>
    <numFmt numFmtId="166" formatCode="#,##0.00_р_."/>
    <numFmt numFmtId="167" formatCode="#,##0.00;[Red]#,##0.00"/>
  </numFmts>
  <fonts count="40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indexed="55"/>
      <name val="Times New Roman"/>
      <family val="1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indexed="55"/>
      <name val="Times New Roman"/>
      <family val="1"/>
      <charset val="1"/>
    </font>
    <font>
      <sz val="10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b/>
      <sz val="11"/>
      <name val="Times New Roman"/>
      <family val="1"/>
      <charset val="1"/>
    </font>
    <font>
      <b/>
      <sz val="12"/>
      <color indexed="55"/>
      <name val="Times New Roman"/>
      <family val="1"/>
      <charset val="1"/>
    </font>
    <font>
      <sz val="12"/>
      <color indexed="55"/>
      <name val="Times New Roman"/>
      <family val="1"/>
      <charset val="1"/>
    </font>
    <font>
      <sz val="14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55"/>
      <name val="Times New Roman"/>
      <family val="1"/>
      <charset val="1"/>
    </font>
    <font>
      <sz val="11"/>
      <name val="Times New Roman"/>
      <family val="1"/>
      <charset val="204"/>
    </font>
    <font>
      <b/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10"/>
      <color indexed="55"/>
      <name val="Calibri"/>
      <family val="2"/>
      <charset val="204"/>
    </font>
    <font>
      <b/>
      <sz val="10"/>
      <color indexed="55"/>
      <name val="Times New Roman"/>
      <family val="1"/>
      <charset val="1"/>
    </font>
    <font>
      <sz val="8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sz val="12"/>
      <name val="Times New Roman"/>
      <family val="1"/>
      <charset val="1"/>
    </font>
    <font>
      <sz val="11"/>
      <name val="Times New Roman"/>
      <family val="1"/>
      <charset val="1"/>
    </font>
    <font>
      <sz val="8"/>
      <color rgb="FF000000"/>
      <name val="Times New Roman"/>
      <family val="1"/>
      <charset val="204"/>
    </font>
    <font>
      <sz val="10"/>
      <color indexed="55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sz val="12"/>
      <color rgb="FFFF0000"/>
      <name val="Times New Roman"/>
      <family val="1"/>
      <charset val="1"/>
    </font>
    <font>
      <b/>
      <sz val="12"/>
      <color rgb="FFFF0000"/>
      <name val="Times New Roman"/>
      <family val="1"/>
      <charset val="1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2"/>
      <name val="Times New Roman"/>
      <family val="1"/>
      <charset val="204"/>
    </font>
    <font>
      <sz val="12"/>
      <name val="System-u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3" fillId="0" borderId="0">
      <alignment horizontal="right" vertical="top"/>
    </xf>
    <xf numFmtId="164" fontId="1" fillId="0" borderId="0" applyBorder="0" applyProtection="0"/>
    <xf numFmtId="165" fontId="24" fillId="0" borderId="0" applyBorder="0" applyProtection="0"/>
    <xf numFmtId="0" fontId="2" fillId="0" borderId="0"/>
  </cellStyleXfs>
  <cellXfs count="8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vertical="top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4" fontId="17" fillId="0" borderId="2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>
      <alignment horizontal="center" vertical="center" wrapText="1"/>
    </xf>
    <xf numFmtId="0" fontId="12" fillId="3" borderId="2" xfId="0" applyFont="1" applyFill="1" applyBorder="1" applyAlignment="1">
      <alignment horizontal="right"/>
    </xf>
    <xf numFmtId="0" fontId="13" fillId="3" borderId="4" xfId="0" applyFont="1" applyFill="1" applyBorder="1"/>
    <xf numFmtId="0" fontId="13" fillId="3" borderId="2" xfId="0" applyFont="1" applyFill="1" applyBorder="1"/>
    <xf numFmtId="0" fontId="5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top" wrapText="1"/>
    </xf>
    <xf numFmtId="0" fontId="18" fillId="0" borderId="7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166" fontId="25" fillId="0" borderId="2" xfId="0" applyNumberFormat="1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0" fontId="28" fillId="0" borderId="0" xfId="0" applyFont="1"/>
    <xf numFmtId="3" fontId="25" fillId="0" borderId="5" xfId="0" applyNumberFormat="1" applyFont="1" applyBorder="1" applyAlignment="1">
      <alignment horizontal="center" vertical="top" wrapText="1"/>
    </xf>
    <xf numFmtId="4" fontId="26" fillId="0" borderId="6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top"/>
    </xf>
    <xf numFmtId="0" fontId="31" fillId="0" borderId="2" xfId="0" applyFont="1" applyBorder="1" applyAlignment="1">
      <alignment vertical="center"/>
    </xf>
    <xf numFmtId="0" fontId="31" fillId="0" borderId="2" xfId="0" applyFont="1" applyBorder="1"/>
    <xf numFmtId="2" fontId="29" fillId="0" borderId="2" xfId="0" applyNumberFormat="1" applyFont="1" applyBorder="1" applyAlignment="1">
      <alignment horizontal="center" vertical="center" wrapText="1"/>
    </xf>
    <xf numFmtId="3" fontId="33" fillId="3" borderId="4" xfId="0" applyNumberFormat="1" applyFont="1" applyFill="1" applyBorder="1" applyAlignment="1">
      <alignment horizontal="center"/>
    </xf>
    <xf numFmtId="0" fontId="32" fillId="3" borderId="2" xfId="0" applyFont="1" applyFill="1" applyBorder="1"/>
    <xf numFmtId="4" fontId="33" fillId="3" borderId="2" xfId="0" applyNumberFormat="1" applyFont="1" applyFill="1" applyBorder="1" applyAlignment="1">
      <alignment horizontal="center"/>
    </xf>
    <xf numFmtId="0" fontId="33" fillId="3" borderId="2" xfId="0" applyFont="1" applyFill="1" applyBorder="1" applyAlignment="1">
      <alignment horizontal="center"/>
    </xf>
    <xf numFmtId="0" fontId="33" fillId="3" borderId="4" xfId="0" applyFont="1" applyFill="1" applyBorder="1" applyAlignment="1">
      <alignment horizontal="center"/>
    </xf>
    <xf numFmtId="4" fontId="36" fillId="3" borderId="2" xfId="0" applyNumberFormat="1" applyFont="1" applyFill="1" applyBorder="1"/>
    <xf numFmtId="0" fontId="31" fillId="0" borderId="2" xfId="0" applyFont="1" applyBorder="1" applyAlignment="1">
      <alignment vertical="center" wrapText="1"/>
    </xf>
    <xf numFmtId="4" fontId="34" fillId="0" borderId="5" xfId="0" applyNumberFormat="1" applyFont="1" applyBorder="1" applyAlignment="1">
      <alignment horizontal="left" vertical="top" wrapText="1"/>
    </xf>
    <xf numFmtId="0" fontId="35" fillId="0" borderId="7" xfId="0" applyFont="1" applyBorder="1" applyAlignment="1">
      <alignment horizontal="left" vertical="top" wrapText="1"/>
    </xf>
    <xf numFmtId="0" fontId="35" fillId="0" borderId="6" xfId="0" applyFont="1" applyBorder="1" applyAlignment="1">
      <alignment horizontal="left" vertical="top" wrapText="1"/>
    </xf>
    <xf numFmtId="166" fontId="5" fillId="0" borderId="2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0" fontId="10" fillId="0" borderId="0" xfId="0" applyFont="1" applyAlignment="1">
      <alignment horizontal="right"/>
    </xf>
    <xf numFmtId="0" fontId="19" fillId="2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21" fillId="0" borderId="5" xfId="0" applyFont="1" applyBorder="1" applyAlignment="1">
      <alignment horizontal="left" vertical="top"/>
    </xf>
    <xf numFmtId="0" fontId="21" fillId="0" borderId="7" xfId="0" applyFont="1" applyBorder="1" applyAlignment="1">
      <alignment horizontal="left" vertical="top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166" fontId="9" fillId="0" borderId="2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right"/>
    </xf>
    <xf numFmtId="0" fontId="12" fillId="3" borderId="4" xfId="0" applyFont="1" applyFill="1" applyBorder="1" applyAlignment="1">
      <alignment horizontal="right"/>
    </xf>
    <xf numFmtId="0" fontId="21" fillId="0" borderId="5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166" fontId="5" fillId="0" borderId="3" xfId="0" applyNumberFormat="1" applyFont="1" applyBorder="1" applyAlignment="1">
      <alignment horizontal="center" vertical="center" wrapText="1"/>
    </xf>
    <xf numFmtId="166" fontId="5" fillId="0" borderId="8" xfId="0" applyNumberFormat="1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40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38" fillId="0" borderId="2" xfId="0" applyFont="1" applyFill="1" applyBorder="1" applyAlignment="1">
      <alignment vertical="center" wrapText="1"/>
    </xf>
    <xf numFmtId="0" fontId="38" fillId="0" borderId="0" xfId="0" applyFont="1" applyFill="1"/>
    <xf numFmtId="0" fontId="38" fillId="0" borderId="2" xfId="0" applyFont="1" applyFill="1" applyBorder="1" applyAlignment="1">
      <alignment vertical="center"/>
    </xf>
    <xf numFmtId="0" fontId="38" fillId="0" borderId="2" xfId="0" applyFont="1" applyFill="1" applyBorder="1"/>
    <xf numFmtId="0" fontId="39" fillId="0" borderId="2" xfId="0" applyFont="1" applyFill="1" applyBorder="1"/>
    <xf numFmtId="0" fontId="37" fillId="0" borderId="2" xfId="0" applyFont="1" applyFill="1" applyBorder="1"/>
  </cellXfs>
  <cellStyles count="5">
    <cellStyle name="S8" xfId="1"/>
    <cellStyle name="TableStyleLight1" xfId="2"/>
    <cellStyle name="Денежный 2" xfId="3"/>
    <cellStyle name="Обычный" xfId="0" builtinId="0"/>
    <cellStyle name="Обычный 2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FF99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476250</xdr:colOff>
      <xdr:row>11</xdr:row>
      <xdr:rowOff>514350</xdr:rowOff>
    </xdr:from>
    <xdr:to>
      <xdr:col>15</xdr:col>
      <xdr:colOff>990600</xdr:colOff>
      <xdr:row>13</xdr:row>
      <xdr:rowOff>19050</xdr:rowOff>
    </xdr:to>
    <xdr:pic>
      <xdr:nvPicPr>
        <xdr:cNvPr id="1025" name="Picture 2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15650" y="3886200"/>
          <a:ext cx="1095375" cy="3619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171450</xdr:colOff>
      <xdr:row>12</xdr:row>
      <xdr:rowOff>285750</xdr:rowOff>
    </xdr:from>
    <xdr:to>
      <xdr:col>17</xdr:col>
      <xdr:colOff>19050</xdr:colOff>
      <xdr:row>13</xdr:row>
      <xdr:rowOff>0</xdr:rowOff>
    </xdr:to>
    <xdr:pic>
      <xdr:nvPicPr>
        <xdr:cNvPr id="1026" name="Picture 1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54025" y="4229100"/>
          <a:ext cx="723900" cy="2857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71"/>
  <sheetViews>
    <sheetView tabSelected="1" view="pageBreakPreview" topLeftCell="A7" zoomScaleNormal="100" zoomScaleSheetLayoutView="100" workbookViewId="0">
      <selection activeCell="F18" sqref="F18"/>
    </sheetView>
  </sheetViews>
  <sheetFormatPr defaultRowHeight="11.25"/>
  <cols>
    <col min="1" max="1" width="3.28515625" style="1" customWidth="1"/>
    <col min="2" max="2" width="75.28515625" style="1" customWidth="1"/>
    <col min="3" max="3" width="19" style="1" customWidth="1"/>
    <col min="4" max="4" width="7.85546875" style="2" customWidth="1"/>
    <col min="5" max="5" width="11.5703125" style="1" customWidth="1"/>
    <col min="6" max="6" width="10.7109375" style="1" customWidth="1"/>
    <col min="7" max="7" width="12.7109375" style="1" customWidth="1"/>
    <col min="8" max="8" width="10.7109375" style="1" customWidth="1"/>
    <col min="9" max="9" width="15.7109375" style="1" customWidth="1"/>
    <col min="10" max="10" width="10.7109375" style="1" customWidth="1"/>
    <col min="11" max="11" width="12.7109375" style="1" customWidth="1"/>
    <col min="12" max="14" width="10.7109375" style="1" customWidth="1"/>
    <col min="15" max="15" width="8.7109375" style="1" customWidth="1"/>
    <col min="16" max="16" width="16.5703125" style="1" customWidth="1"/>
    <col min="17" max="17" width="13.140625" style="1" customWidth="1"/>
    <col min="18" max="18" width="8.7109375" style="1" customWidth="1"/>
    <col min="19" max="20" width="15.42578125" style="1" customWidth="1"/>
    <col min="21" max="16384" width="9.140625" style="1"/>
  </cols>
  <sheetData>
    <row r="1" spans="1:249" ht="11.25" customHeight="1">
      <c r="B1" s="58"/>
      <c r="C1" s="58"/>
      <c r="D1" s="58"/>
      <c r="E1" s="58"/>
      <c r="F1" s="58"/>
      <c r="G1" s="58"/>
      <c r="H1" s="58"/>
      <c r="I1" s="58"/>
      <c r="P1" s="61"/>
      <c r="Q1" s="61"/>
      <c r="R1" s="61"/>
      <c r="S1" s="61"/>
      <c r="T1" s="61"/>
    </row>
    <row r="2" spans="1:249" ht="26.25" customHeight="1">
      <c r="O2" s="57" t="s">
        <v>17</v>
      </c>
      <c r="P2" s="57"/>
      <c r="Q2" s="57"/>
      <c r="R2" s="57"/>
      <c r="S2" s="57"/>
      <c r="T2" s="57"/>
    </row>
    <row r="3" spans="1:249" ht="15" customHeight="1">
      <c r="A3" s="63" t="s">
        <v>13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5" spans="1:249" ht="37.5" customHeight="1">
      <c r="B5" s="64" t="s">
        <v>11</v>
      </c>
      <c r="C5" s="65"/>
      <c r="D5" s="62" t="s">
        <v>30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1:249" ht="78" customHeight="1">
      <c r="A6" s="13"/>
      <c r="B6" s="29" t="s">
        <v>16</v>
      </c>
      <c r="C6" s="30"/>
      <c r="D6" s="59" t="s">
        <v>27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3"/>
      <c r="T6" s="3"/>
    </row>
    <row r="7" spans="1:249" s="12" customFormat="1" ht="54" customHeight="1">
      <c r="A7" s="14"/>
      <c r="B7" s="31"/>
      <c r="C7" s="32"/>
      <c r="D7" s="60" t="s">
        <v>26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14"/>
      <c r="T7" s="14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</row>
    <row r="8" spans="1:249" s="12" customFormat="1" ht="30" customHeight="1">
      <c r="A8" s="14"/>
      <c r="B8" s="55" t="s">
        <v>28</v>
      </c>
      <c r="C8" s="56"/>
      <c r="D8" s="51" t="s">
        <v>90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3"/>
      <c r="S8" s="14"/>
      <c r="T8" s="14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</row>
    <row r="9" spans="1:249" s="12" customFormat="1" ht="39.950000000000003" customHeight="1">
      <c r="A9" s="14"/>
      <c r="B9" s="74" t="s">
        <v>25</v>
      </c>
      <c r="C9" s="75"/>
      <c r="D9" s="79" t="s">
        <v>91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14"/>
      <c r="T9" s="14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</row>
    <row r="10" spans="1:249" ht="9.75" customHeight="1">
      <c r="A10" s="4"/>
      <c r="B10" s="4"/>
      <c r="C10" s="4"/>
      <c r="D10" s="4"/>
      <c r="E10" s="4"/>
      <c r="F10" s="5"/>
      <c r="G10" s="6"/>
      <c r="H10" s="7"/>
      <c r="I10" s="5"/>
      <c r="J10" s="7"/>
      <c r="K10" s="5"/>
      <c r="L10" s="5"/>
      <c r="M10" s="5"/>
      <c r="N10" s="5"/>
      <c r="O10" s="4"/>
      <c r="P10" s="4"/>
      <c r="Q10" s="4"/>
      <c r="R10" s="4"/>
      <c r="S10" s="4"/>
      <c r="T10" s="4"/>
    </row>
    <row r="11" spans="1:249" ht="12.75" customHeight="1">
      <c r="A11" s="71" t="s">
        <v>0</v>
      </c>
      <c r="B11" s="71" t="s">
        <v>1</v>
      </c>
      <c r="C11" s="71" t="s">
        <v>18</v>
      </c>
      <c r="D11" s="71" t="s">
        <v>2</v>
      </c>
      <c r="E11" s="71"/>
      <c r="F11" s="71" t="s">
        <v>3</v>
      </c>
      <c r="G11" s="71"/>
      <c r="H11" s="71"/>
      <c r="I11" s="71"/>
      <c r="J11" s="71"/>
      <c r="K11" s="71"/>
      <c r="L11" s="54" t="s">
        <v>4</v>
      </c>
      <c r="M11" s="54"/>
      <c r="N11" s="54"/>
      <c r="O11" s="54"/>
      <c r="P11" s="54"/>
      <c r="Q11" s="54"/>
      <c r="R11" s="54"/>
      <c r="S11" s="76" t="s">
        <v>88</v>
      </c>
      <c r="T11" s="54" t="s">
        <v>89</v>
      </c>
    </row>
    <row r="12" spans="1:249" ht="45" customHeight="1">
      <c r="A12" s="71"/>
      <c r="B12" s="71"/>
      <c r="C12" s="71"/>
      <c r="D12" s="71"/>
      <c r="E12" s="71"/>
      <c r="F12" s="68" t="s">
        <v>31</v>
      </c>
      <c r="G12" s="68"/>
      <c r="H12" s="68" t="s">
        <v>32</v>
      </c>
      <c r="I12" s="68"/>
      <c r="J12" s="68" t="s">
        <v>33</v>
      </c>
      <c r="K12" s="68"/>
      <c r="L12" s="54" t="s">
        <v>22</v>
      </c>
      <c r="M12" s="54" t="s">
        <v>87</v>
      </c>
      <c r="N12" s="54" t="s">
        <v>23</v>
      </c>
      <c r="O12" s="69" t="s">
        <v>12</v>
      </c>
      <c r="P12" s="71" t="s">
        <v>5</v>
      </c>
      <c r="Q12" s="71" t="s">
        <v>6</v>
      </c>
      <c r="R12" s="71" t="s">
        <v>7</v>
      </c>
      <c r="S12" s="77"/>
      <c r="T12" s="54"/>
    </row>
    <row r="13" spans="1:249" ht="53.25" customHeight="1">
      <c r="A13" s="71"/>
      <c r="B13" s="71"/>
      <c r="C13" s="71"/>
      <c r="D13" s="21" t="s">
        <v>8</v>
      </c>
      <c r="E13" s="21" t="s">
        <v>10</v>
      </c>
      <c r="F13" s="28" t="s">
        <v>19</v>
      </c>
      <c r="G13" s="21" t="s">
        <v>20</v>
      </c>
      <c r="H13" s="21" t="s">
        <v>19</v>
      </c>
      <c r="I13" s="21" t="s">
        <v>20</v>
      </c>
      <c r="J13" s="21" t="s">
        <v>21</v>
      </c>
      <c r="K13" s="21" t="s">
        <v>20</v>
      </c>
      <c r="L13" s="54"/>
      <c r="M13" s="54"/>
      <c r="N13" s="54"/>
      <c r="O13" s="70"/>
      <c r="P13" s="71"/>
      <c r="Q13" s="71"/>
      <c r="R13" s="71"/>
      <c r="S13" s="78"/>
      <c r="T13" s="54"/>
    </row>
    <row r="14" spans="1:249" ht="25.5">
      <c r="A14" s="20">
        <v>1</v>
      </c>
      <c r="B14" s="41" t="s">
        <v>38</v>
      </c>
      <c r="C14" s="83" t="s">
        <v>99</v>
      </c>
      <c r="D14" s="40" t="s">
        <v>29</v>
      </c>
      <c r="E14" s="38">
        <v>15</v>
      </c>
      <c r="F14" s="43">
        <v>13.9</v>
      </c>
      <c r="G14" s="39">
        <f>E14*F14</f>
        <v>208.5</v>
      </c>
      <c r="H14" s="34">
        <v>14.73</v>
      </c>
      <c r="I14" s="35">
        <f>E14*H14</f>
        <v>220.95000000000002</v>
      </c>
      <c r="J14" s="34">
        <v>14.04</v>
      </c>
      <c r="K14" s="35">
        <f>E14*J14</f>
        <v>210.6</v>
      </c>
      <c r="L14" s="22">
        <f>SUM(F14,H14,J14)/O14</f>
        <v>14.223333333333334</v>
      </c>
      <c r="M14" s="22">
        <f>F14</f>
        <v>13.9</v>
      </c>
      <c r="N14" s="22">
        <f>ROUND(L14,2)</f>
        <v>14.22</v>
      </c>
      <c r="O14" s="19">
        <v>3</v>
      </c>
      <c r="P14" s="18">
        <f>STDEV(F14,H14,J14)</f>
        <v>0.44433470867504105</v>
      </c>
      <c r="Q14" s="18">
        <f>P14/L14*100</f>
        <v>3.1239843590933276</v>
      </c>
      <c r="R14" s="33" t="s">
        <v>14</v>
      </c>
      <c r="S14" s="18">
        <f>M14</f>
        <v>13.9</v>
      </c>
      <c r="T14" s="18">
        <f>E14*S14</f>
        <v>208.5</v>
      </c>
    </row>
    <row r="15" spans="1:249" ht="25.5">
      <c r="A15" s="20">
        <v>2</v>
      </c>
      <c r="B15" s="41" t="s">
        <v>34</v>
      </c>
      <c r="C15" s="84" t="s">
        <v>93</v>
      </c>
      <c r="D15" s="40" t="s">
        <v>29</v>
      </c>
      <c r="E15" s="38">
        <v>6</v>
      </c>
      <c r="F15" s="43">
        <v>227</v>
      </c>
      <c r="G15" s="39">
        <f t="shared" ref="G15:G64" si="0">E15*F15</f>
        <v>1362</v>
      </c>
      <c r="H15" s="34">
        <v>247.43</v>
      </c>
      <c r="I15" s="35">
        <f t="shared" ref="I15:I64" si="1">E15*H15</f>
        <v>1484.58</v>
      </c>
      <c r="J15" s="34">
        <v>231.54</v>
      </c>
      <c r="K15" s="35">
        <f t="shared" ref="K15:K64" si="2">E15*J15</f>
        <v>1389.24</v>
      </c>
      <c r="L15" s="22">
        <f t="shared" ref="L15:L64" si="3">SUM(F15,H15,J15)/O15</f>
        <v>235.32333333333335</v>
      </c>
      <c r="M15" s="22">
        <f t="shared" ref="M15:M64" si="4">F15</f>
        <v>227</v>
      </c>
      <c r="N15" s="22">
        <f t="shared" ref="N15:N64" si="5">ROUND(L15,2)</f>
        <v>235.32</v>
      </c>
      <c r="O15" s="19">
        <v>3</v>
      </c>
      <c r="P15" s="18">
        <f t="shared" ref="P15:P64" si="6">STDEV(F15,H15,J15)</f>
        <v>10.727601471593426</v>
      </c>
      <c r="Q15" s="18">
        <f t="shared" ref="Q15:Q64" si="7">P15/L15*100</f>
        <v>4.5586645912404595</v>
      </c>
      <c r="R15" s="33" t="s">
        <v>14</v>
      </c>
      <c r="S15" s="18">
        <f t="shared" ref="S15:S64" si="8">M15</f>
        <v>227</v>
      </c>
      <c r="T15" s="18">
        <f t="shared" ref="T15:T64" si="9">E15*S15</f>
        <v>1362</v>
      </c>
    </row>
    <row r="16" spans="1:249" ht="25.5">
      <c r="A16" s="20">
        <v>3</v>
      </c>
      <c r="B16" s="41" t="s">
        <v>39</v>
      </c>
      <c r="C16" s="84" t="s">
        <v>104</v>
      </c>
      <c r="D16" s="40" t="s">
        <v>29</v>
      </c>
      <c r="E16" s="38">
        <v>15</v>
      </c>
      <c r="F16" s="43">
        <v>25.83</v>
      </c>
      <c r="G16" s="39">
        <f t="shared" si="0"/>
        <v>387.45</v>
      </c>
      <c r="H16" s="34">
        <v>28.15</v>
      </c>
      <c r="I16" s="35">
        <f t="shared" si="1"/>
        <v>422.25</v>
      </c>
      <c r="J16" s="34">
        <v>26.86</v>
      </c>
      <c r="K16" s="35">
        <f t="shared" si="2"/>
        <v>402.9</v>
      </c>
      <c r="L16" s="22">
        <f t="shared" si="3"/>
        <v>26.946666666666669</v>
      </c>
      <c r="M16" s="22">
        <f t="shared" si="4"/>
        <v>25.83</v>
      </c>
      <c r="N16" s="22">
        <f t="shared" si="5"/>
        <v>26.95</v>
      </c>
      <c r="O16" s="19">
        <v>3</v>
      </c>
      <c r="P16" s="18">
        <f t="shared" si="6"/>
        <v>1.1624256248609344</v>
      </c>
      <c r="Q16" s="18">
        <f t="shared" si="7"/>
        <v>4.31380118082979</v>
      </c>
      <c r="R16" s="33" t="s">
        <v>14</v>
      </c>
      <c r="S16" s="18">
        <f t="shared" si="8"/>
        <v>25.83</v>
      </c>
      <c r="T16" s="18">
        <f t="shared" si="9"/>
        <v>387.45</v>
      </c>
    </row>
    <row r="17" spans="1:20" ht="25.5">
      <c r="A17" s="20">
        <v>4</v>
      </c>
      <c r="B17" s="41" t="s">
        <v>40</v>
      </c>
      <c r="C17" s="84" t="s">
        <v>106</v>
      </c>
      <c r="D17" s="40" t="s">
        <v>29</v>
      </c>
      <c r="E17" s="38">
        <v>20</v>
      </c>
      <c r="F17" s="43">
        <v>10.7</v>
      </c>
      <c r="G17" s="39">
        <f t="shared" si="0"/>
        <v>214</v>
      </c>
      <c r="H17" s="34">
        <v>11.56</v>
      </c>
      <c r="I17" s="35">
        <f t="shared" si="1"/>
        <v>231.20000000000002</v>
      </c>
      <c r="J17" s="34">
        <v>10.81</v>
      </c>
      <c r="K17" s="35">
        <f t="shared" si="2"/>
        <v>216.20000000000002</v>
      </c>
      <c r="L17" s="22">
        <f t="shared" si="3"/>
        <v>11.023333333333333</v>
      </c>
      <c r="M17" s="22">
        <f t="shared" si="4"/>
        <v>10.7</v>
      </c>
      <c r="N17" s="22">
        <f t="shared" si="5"/>
        <v>11.02</v>
      </c>
      <c r="O17" s="19">
        <v>3</v>
      </c>
      <c r="P17" s="18">
        <f t="shared" si="6"/>
        <v>0.46800997140374451</v>
      </c>
      <c r="Q17" s="18">
        <f t="shared" si="7"/>
        <v>4.2456302213826236</v>
      </c>
      <c r="R17" s="33" t="s">
        <v>14</v>
      </c>
      <c r="S17" s="18">
        <f t="shared" si="8"/>
        <v>10.7</v>
      </c>
      <c r="T17" s="18">
        <f t="shared" si="9"/>
        <v>214</v>
      </c>
    </row>
    <row r="18" spans="1:20" ht="25.5">
      <c r="A18" s="20">
        <v>5</v>
      </c>
      <c r="B18" s="41" t="s">
        <v>35</v>
      </c>
      <c r="C18" s="84" t="s">
        <v>95</v>
      </c>
      <c r="D18" s="40" t="s">
        <v>29</v>
      </c>
      <c r="E18" s="38">
        <v>60</v>
      </c>
      <c r="F18" s="43">
        <v>45.46</v>
      </c>
      <c r="G18" s="39">
        <f t="shared" si="0"/>
        <v>2727.6</v>
      </c>
      <c r="H18" s="34">
        <v>48.64</v>
      </c>
      <c r="I18" s="35">
        <f t="shared" si="1"/>
        <v>2918.4</v>
      </c>
      <c r="J18" s="34">
        <v>45.91</v>
      </c>
      <c r="K18" s="35">
        <f t="shared" si="2"/>
        <v>2754.6</v>
      </c>
      <c r="L18" s="22">
        <f t="shared" si="3"/>
        <v>46.669999999999995</v>
      </c>
      <c r="M18" s="22">
        <f t="shared" si="4"/>
        <v>45.46</v>
      </c>
      <c r="N18" s="22">
        <f t="shared" si="5"/>
        <v>46.67</v>
      </c>
      <c r="O18" s="19">
        <v>3</v>
      </c>
      <c r="P18" s="18">
        <f t="shared" si="6"/>
        <v>1.7208428167616014</v>
      </c>
      <c r="Q18" s="18">
        <f t="shared" si="7"/>
        <v>3.6872569461358506</v>
      </c>
      <c r="R18" s="33" t="s">
        <v>14</v>
      </c>
      <c r="S18" s="18">
        <f t="shared" si="8"/>
        <v>45.46</v>
      </c>
      <c r="T18" s="18">
        <f t="shared" si="9"/>
        <v>2727.6</v>
      </c>
    </row>
    <row r="19" spans="1:20" ht="25.5">
      <c r="A19" s="20">
        <v>6</v>
      </c>
      <c r="B19" s="41" t="s">
        <v>36</v>
      </c>
      <c r="C19" s="85" t="s">
        <v>94</v>
      </c>
      <c r="D19" s="40" t="s">
        <v>29</v>
      </c>
      <c r="E19" s="38">
        <v>40</v>
      </c>
      <c r="F19" s="43">
        <v>23</v>
      </c>
      <c r="G19" s="39">
        <f t="shared" si="0"/>
        <v>920</v>
      </c>
      <c r="H19" s="34">
        <v>24.61</v>
      </c>
      <c r="I19" s="35">
        <f t="shared" si="1"/>
        <v>984.4</v>
      </c>
      <c r="J19" s="34">
        <v>23.23</v>
      </c>
      <c r="K19" s="35">
        <f t="shared" si="2"/>
        <v>929.2</v>
      </c>
      <c r="L19" s="22">
        <f t="shared" si="3"/>
        <v>23.613333333333333</v>
      </c>
      <c r="M19" s="22">
        <f t="shared" si="4"/>
        <v>23</v>
      </c>
      <c r="N19" s="22">
        <f t="shared" si="5"/>
        <v>23.61</v>
      </c>
      <c r="O19" s="19">
        <v>3</v>
      </c>
      <c r="P19" s="18">
        <f t="shared" si="6"/>
        <v>0.87076594635604154</v>
      </c>
      <c r="Q19" s="18">
        <f t="shared" si="7"/>
        <v>3.6876028219482277</v>
      </c>
      <c r="R19" s="33" t="s">
        <v>14</v>
      </c>
      <c r="S19" s="18">
        <f t="shared" si="8"/>
        <v>23</v>
      </c>
      <c r="T19" s="18">
        <f t="shared" si="9"/>
        <v>920</v>
      </c>
    </row>
    <row r="20" spans="1:20" ht="25.5">
      <c r="A20" s="20">
        <v>7</v>
      </c>
      <c r="B20" s="41" t="s">
        <v>37</v>
      </c>
      <c r="C20" s="84" t="s">
        <v>93</v>
      </c>
      <c r="D20" s="40" t="s">
        <v>29</v>
      </c>
      <c r="E20" s="38">
        <v>2</v>
      </c>
      <c r="F20" s="43">
        <v>221</v>
      </c>
      <c r="G20" s="39">
        <f t="shared" si="0"/>
        <v>442</v>
      </c>
      <c r="H20" s="34">
        <v>234.26</v>
      </c>
      <c r="I20" s="35">
        <f t="shared" si="1"/>
        <v>468.52</v>
      </c>
      <c r="J20" s="34">
        <v>227.63</v>
      </c>
      <c r="K20" s="35">
        <f t="shared" si="2"/>
        <v>455.26</v>
      </c>
      <c r="L20" s="22">
        <f t="shared" si="3"/>
        <v>227.63</v>
      </c>
      <c r="M20" s="22">
        <f t="shared" si="4"/>
        <v>221</v>
      </c>
      <c r="N20" s="22">
        <f t="shared" si="5"/>
        <v>227.63</v>
      </c>
      <c r="O20" s="19">
        <v>3</v>
      </c>
      <c r="P20" s="18">
        <f t="shared" si="6"/>
        <v>6.6299999999999955</v>
      </c>
      <c r="Q20" s="18">
        <f t="shared" si="7"/>
        <v>2.9126213592232988</v>
      </c>
      <c r="R20" s="33" t="s">
        <v>14</v>
      </c>
      <c r="S20" s="18">
        <f t="shared" si="8"/>
        <v>221</v>
      </c>
      <c r="T20" s="18">
        <f t="shared" si="9"/>
        <v>442</v>
      </c>
    </row>
    <row r="21" spans="1:20" ht="25.5">
      <c r="A21" s="20">
        <v>8</v>
      </c>
      <c r="B21" s="41" t="s">
        <v>41</v>
      </c>
      <c r="C21" s="85" t="s">
        <v>114</v>
      </c>
      <c r="D21" s="40" t="s">
        <v>29</v>
      </c>
      <c r="E21" s="38">
        <v>5</v>
      </c>
      <c r="F21" s="43">
        <v>61.41</v>
      </c>
      <c r="G21" s="39">
        <f t="shared" si="0"/>
        <v>307.04999999999995</v>
      </c>
      <c r="H21" s="34">
        <v>65.09</v>
      </c>
      <c r="I21" s="35">
        <f t="shared" si="1"/>
        <v>325.45000000000005</v>
      </c>
      <c r="J21" s="34">
        <v>64.48</v>
      </c>
      <c r="K21" s="35">
        <f t="shared" si="2"/>
        <v>322.40000000000003</v>
      </c>
      <c r="L21" s="22">
        <f t="shared" si="3"/>
        <v>63.660000000000004</v>
      </c>
      <c r="M21" s="22">
        <f t="shared" si="4"/>
        <v>61.41</v>
      </c>
      <c r="N21" s="22">
        <f t="shared" si="5"/>
        <v>63.66</v>
      </c>
      <c r="O21" s="19">
        <v>3</v>
      </c>
      <c r="P21" s="18">
        <f t="shared" si="6"/>
        <v>1.9722829411623515</v>
      </c>
      <c r="Q21" s="18">
        <f t="shared" si="7"/>
        <v>3.0981510228751987</v>
      </c>
      <c r="R21" s="33" t="s">
        <v>14</v>
      </c>
      <c r="S21" s="18">
        <f t="shared" si="8"/>
        <v>61.41</v>
      </c>
      <c r="T21" s="18">
        <f t="shared" si="9"/>
        <v>307.04999999999995</v>
      </c>
    </row>
    <row r="22" spans="1:20" ht="25.5">
      <c r="A22" s="20">
        <v>9</v>
      </c>
      <c r="B22" s="41" t="s">
        <v>42</v>
      </c>
      <c r="C22" s="84" t="s">
        <v>102</v>
      </c>
      <c r="D22" s="40" t="s">
        <v>29</v>
      </c>
      <c r="E22" s="38">
        <v>10</v>
      </c>
      <c r="F22" s="43">
        <v>139</v>
      </c>
      <c r="G22" s="39">
        <f t="shared" si="0"/>
        <v>1390</v>
      </c>
      <c r="H22" s="34">
        <v>148.72999999999999</v>
      </c>
      <c r="I22" s="35">
        <f t="shared" si="1"/>
        <v>1487.3</v>
      </c>
      <c r="J22" s="34">
        <v>144.56</v>
      </c>
      <c r="K22" s="35">
        <f t="shared" si="2"/>
        <v>1445.6</v>
      </c>
      <c r="L22" s="22">
        <f t="shared" si="3"/>
        <v>144.09666666666666</v>
      </c>
      <c r="M22" s="22">
        <f t="shared" si="4"/>
        <v>139</v>
      </c>
      <c r="N22" s="22">
        <f t="shared" si="5"/>
        <v>144.1</v>
      </c>
      <c r="O22" s="19">
        <v>3</v>
      </c>
      <c r="P22" s="18">
        <f t="shared" si="6"/>
        <v>4.8815195721550975</v>
      </c>
      <c r="Q22" s="18">
        <f t="shared" si="7"/>
        <v>3.3876700169944463</v>
      </c>
      <c r="R22" s="33" t="s">
        <v>14</v>
      </c>
      <c r="S22" s="18">
        <f t="shared" si="8"/>
        <v>139</v>
      </c>
      <c r="T22" s="18">
        <f t="shared" si="9"/>
        <v>1390</v>
      </c>
    </row>
    <row r="23" spans="1:20" ht="25.5">
      <c r="A23" s="20">
        <v>10</v>
      </c>
      <c r="B23" s="41" t="s">
        <v>43</v>
      </c>
      <c r="C23" s="85" t="s">
        <v>115</v>
      </c>
      <c r="D23" s="40" t="s">
        <v>29</v>
      </c>
      <c r="E23" s="38">
        <v>12</v>
      </c>
      <c r="F23" s="43">
        <v>259</v>
      </c>
      <c r="G23" s="39">
        <f t="shared" si="0"/>
        <v>3108</v>
      </c>
      <c r="H23" s="34">
        <v>277.13</v>
      </c>
      <c r="I23" s="35">
        <f t="shared" si="1"/>
        <v>3325.56</v>
      </c>
      <c r="J23" s="34">
        <v>264.18</v>
      </c>
      <c r="K23" s="35">
        <f t="shared" si="2"/>
        <v>3170.16</v>
      </c>
      <c r="L23" s="22">
        <f t="shared" si="3"/>
        <v>266.77</v>
      </c>
      <c r="M23" s="22">
        <f t="shared" si="4"/>
        <v>259</v>
      </c>
      <c r="N23" s="22">
        <f t="shared" si="5"/>
        <v>266.77</v>
      </c>
      <c r="O23" s="19">
        <v>3</v>
      </c>
      <c r="P23" s="18">
        <f t="shared" si="6"/>
        <v>9.3383778034517277</v>
      </c>
      <c r="Q23" s="18">
        <f t="shared" si="7"/>
        <v>3.5005352188970753</v>
      </c>
      <c r="R23" s="33" t="s">
        <v>14</v>
      </c>
      <c r="S23" s="18">
        <f t="shared" si="8"/>
        <v>259</v>
      </c>
      <c r="T23" s="18">
        <f t="shared" si="9"/>
        <v>3108</v>
      </c>
    </row>
    <row r="24" spans="1:20" ht="25.5">
      <c r="A24" s="20">
        <v>11</v>
      </c>
      <c r="B24" s="41" t="s">
        <v>44</v>
      </c>
      <c r="C24" s="84" t="s">
        <v>98</v>
      </c>
      <c r="D24" s="40" t="s">
        <v>29</v>
      </c>
      <c r="E24" s="38">
        <v>800</v>
      </c>
      <c r="F24" s="43">
        <v>491.35</v>
      </c>
      <c r="G24" s="39">
        <f t="shared" si="0"/>
        <v>393080</v>
      </c>
      <c r="H24" s="34">
        <v>530.66</v>
      </c>
      <c r="I24" s="35">
        <f t="shared" si="1"/>
        <v>424528</v>
      </c>
      <c r="J24" s="34">
        <v>511</v>
      </c>
      <c r="K24" s="35">
        <f t="shared" si="2"/>
        <v>408800</v>
      </c>
      <c r="L24" s="22">
        <f t="shared" si="3"/>
        <v>511.00333333333333</v>
      </c>
      <c r="M24" s="22">
        <f t="shared" si="4"/>
        <v>491.35</v>
      </c>
      <c r="N24" s="22">
        <f t="shared" si="5"/>
        <v>511</v>
      </c>
      <c r="O24" s="19">
        <v>3</v>
      </c>
      <c r="P24" s="18">
        <f t="shared" si="6"/>
        <v>19.655000211990135</v>
      </c>
      <c r="Q24" s="18">
        <f t="shared" si="7"/>
        <v>3.8463545988591337</v>
      </c>
      <c r="R24" s="33" t="s">
        <v>14</v>
      </c>
      <c r="S24" s="18">
        <f t="shared" si="8"/>
        <v>491.35</v>
      </c>
      <c r="T24" s="18">
        <f t="shared" si="9"/>
        <v>393080</v>
      </c>
    </row>
    <row r="25" spans="1:20" ht="25.5">
      <c r="A25" s="20">
        <v>12</v>
      </c>
      <c r="B25" s="41" t="s">
        <v>45</v>
      </c>
      <c r="C25" s="84" t="s">
        <v>109</v>
      </c>
      <c r="D25" s="40" t="s">
        <v>29</v>
      </c>
      <c r="E25" s="38">
        <v>400</v>
      </c>
      <c r="F25" s="43">
        <v>67.12</v>
      </c>
      <c r="G25" s="39">
        <f t="shared" si="0"/>
        <v>26848</v>
      </c>
      <c r="H25" s="34">
        <v>72.489999999999995</v>
      </c>
      <c r="I25" s="35">
        <f t="shared" si="1"/>
        <v>28995.999999999996</v>
      </c>
      <c r="J25" s="34">
        <v>67.790000000000006</v>
      </c>
      <c r="K25" s="35">
        <f t="shared" si="2"/>
        <v>27116.000000000004</v>
      </c>
      <c r="L25" s="22">
        <f t="shared" si="3"/>
        <v>69.13333333333334</v>
      </c>
      <c r="M25" s="22">
        <f t="shared" si="4"/>
        <v>67.12</v>
      </c>
      <c r="N25" s="22">
        <f t="shared" si="5"/>
        <v>69.13</v>
      </c>
      <c r="O25" s="19">
        <v>3</v>
      </c>
      <c r="P25" s="18">
        <f t="shared" si="6"/>
        <v>2.926197760462081</v>
      </c>
      <c r="Q25" s="18">
        <f t="shared" si="7"/>
        <v>4.2326872137831453</v>
      </c>
      <c r="R25" s="33" t="s">
        <v>14</v>
      </c>
      <c r="S25" s="18">
        <f t="shared" si="8"/>
        <v>67.12</v>
      </c>
      <c r="T25" s="18">
        <f t="shared" si="9"/>
        <v>26848</v>
      </c>
    </row>
    <row r="26" spans="1:20" ht="25.5">
      <c r="A26" s="20">
        <v>13</v>
      </c>
      <c r="B26" s="41" t="s">
        <v>46</v>
      </c>
      <c r="C26" s="84" t="s">
        <v>97</v>
      </c>
      <c r="D26" s="40" t="s">
        <v>85</v>
      </c>
      <c r="E26" s="38">
        <v>5</v>
      </c>
      <c r="F26" s="43">
        <v>136</v>
      </c>
      <c r="G26" s="39">
        <f t="shared" si="0"/>
        <v>680</v>
      </c>
      <c r="H26" s="34">
        <v>146.88</v>
      </c>
      <c r="I26" s="35">
        <f t="shared" si="1"/>
        <v>734.4</v>
      </c>
      <c r="J26" s="34">
        <v>141.44</v>
      </c>
      <c r="K26" s="35">
        <f t="shared" si="2"/>
        <v>707.2</v>
      </c>
      <c r="L26" s="22">
        <f t="shared" si="3"/>
        <v>141.44</v>
      </c>
      <c r="M26" s="22">
        <f t="shared" si="4"/>
        <v>136</v>
      </c>
      <c r="N26" s="22">
        <f t="shared" si="5"/>
        <v>141.44</v>
      </c>
      <c r="O26" s="19">
        <v>3</v>
      </c>
      <c r="P26" s="18">
        <f t="shared" si="6"/>
        <v>5.4399999999999977</v>
      </c>
      <c r="Q26" s="18">
        <f t="shared" si="7"/>
        <v>3.8461538461538445</v>
      </c>
      <c r="R26" s="33" t="s">
        <v>14</v>
      </c>
      <c r="S26" s="18">
        <f t="shared" si="8"/>
        <v>136</v>
      </c>
      <c r="T26" s="18">
        <f t="shared" si="9"/>
        <v>680</v>
      </c>
    </row>
    <row r="27" spans="1:20" ht="25.5">
      <c r="A27" s="20">
        <v>14</v>
      </c>
      <c r="B27" s="42" t="s">
        <v>47</v>
      </c>
      <c r="C27" s="84" t="s">
        <v>101</v>
      </c>
      <c r="D27" s="40" t="s">
        <v>29</v>
      </c>
      <c r="E27" s="38">
        <v>36</v>
      </c>
      <c r="F27" s="43">
        <v>48.88</v>
      </c>
      <c r="G27" s="39">
        <f t="shared" si="0"/>
        <v>1759.68</v>
      </c>
      <c r="H27" s="34">
        <v>52.79</v>
      </c>
      <c r="I27" s="35">
        <f t="shared" si="1"/>
        <v>1900.44</v>
      </c>
      <c r="J27" s="34">
        <v>49.86</v>
      </c>
      <c r="K27" s="35">
        <f t="shared" si="2"/>
        <v>1794.96</v>
      </c>
      <c r="L27" s="22">
        <f t="shared" si="3"/>
        <v>50.51</v>
      </c>
      <c r="M27" s="22">
        <f t="shared" si="4"/>
        <v>48.88</v>
      </c>
      <c r="N27" s="22">
        <f t="shared" si="5"/>
        <v>50.51</v>
      </c>
      <c r="O27" s="19">
        <v>3</v>
      </c>
      <c r="P27" s="18">
        <f t="shared" si="6"/>
        <v>2.0344286667268516</v>
      </c>
      <c r="Q27" s="18">
        <f t="shared" si="7"/>
        <v>4.0277740382634164</v>
      </c>
      <c r="R27" s="33" t="s">
        <v>14</v>
      </c>
      <c r="S27" s="18">
        <f t="shared" si="8"/>
        <v>48.88</v>
      </c>
      <c r="T27" s="18">
        <f t="shared" si="9"/>
        <v>1759.68</v>
      </c>
    </row>
    <row r="28" spans="1:20" ht="25.5">
      <c r="A28" s="20">
        <v>15</v>
      </c>
      <c r="B28" s="41" t="s">
        <v>48</v>
      </c>
      <c r="C28" s="84" t="s">
        <v>101</v>
      </c>
      <c r="D28" s="40" t="s">
        <v>29</v>
      </c>
      <c r="E28" s="38">
        <v>24</v>
      </c>
      <c r="F28" s="43">
        <v>83.42</v>
      </c>
      <c r="G28" s="39">
        <f t="shared" si="0"/>
        <v>2002.08</v>
      </c>
      <c r="H28" s="34">
        <v>89.26</v>
      </c>
      <c r="I28" s="35">
        <f t="shared" si="1"/>
        <v>2142.2400000000002</v>
      </c>
      <c r="J28" s="34">
        <v>84.25</v>
      </c>
      <c r="K28" s="35">
        <f t="shared" si="2"/>
        <v>2022</v>
      </c>
      <c r="L28" s="22">
        <f t="shared" si="3"/>
        <v>85.643333333333331</v>
      </c>
      <c r="M28" s="22">
        <f t="shared" si="4"/>
        <v>83.42</v>
      </c>
      <c r="N28" s="22">
        <f t="shared" si="5"/>
        <v>85.64</v>
      </c>
      <c r="O28" s="19">
        <v>3</v>
      </c>
      <c r="P28" s="18">
        <f t="shared" si="6"/>
        <v>3.1594989054173364</v>
      </c>
      <c r="Q28" s="18">
        <f t="shared" si="7"/>
        <v>3.6891358409885999</v>
      </c>
      <c r="R28" s="33" t="s">
        <v>14</v>
      </c>
      <c r="S28" s="18">
        <f t="shared" si="8"/>
        <v>83.42</v>
      </c>
      <c r="T28" s="18">
        <f t="shared" si="9"/>
        <v>2002.08</v>
      </c>
    </row>
    <row r="29" spans="1:20" ht="25.5">
      <c r="A29" s="20">
        <v>16</v>
      </c>
      <c r="B29" s="41" t="s">
        <v>49</v>
      </c>
      <c r="C29" s="86" t="s">
        <v>107</v>
      </c>
      <c r="D29" s="40" t="s">
        <v>85</v>
      </c>
      <c r="E29" s="38">
        <v>120</v>
      </c>
      <c r="F29" s="43">
        <v>1040</v>
      </c>
      <c r="G29" s="39">
        <f t="shared" si="0"/>
        <v>124800</v>
      </c>
      <c r="H29" s="34">
        <v>1123.2</v>
      </c>
      <c r="I29" s="35">
        <f t="shared" si="1"/>
        <v>134784</v>
      </c>
      <c r="J29" s="34">
        <v>1071.2</v>
      </c>
      <c r="K29" s="35">
        <f t="shared" si="2"/>
        <v>128544</v>
      </c>
      <c r="L29" s="22">
        <f t="shared" si="3"/>
        <v>1078.1333333333332</v>
      </c>
      <c r="M29" s="22">
        <f t="shared" si="4"/>
        <v>1040</v>
      </c>
      <c r="N29" s="22">
        <f t="shared" si="5"/>
        <v>1078.1300000000001</v>
      </c>
      <c r="O29" s="19">
        <v>3</v>
      </c>
      <c r="P29" s="18">
        <f t="shared" si="6"/>
        <v>42.031099597004776</v>
      </c>
      <c r="Q29" s="18">
        <f t="shared" si="7"/>
        <v>3.8985066408302731</v>
      </c>
      <c r="R29" s="33" t="s">
        <v>14</v>
      </c>
      <c r="S29" s="18">
        <f t="shared" si="8"/>
        <v>1040</v>
      </c>
      <c r="T29" s="18">
        <f t="shared" si="9"/>
        <v>124800</v>
      </c>
    </row>
    <row r="30" spans="1:20" ht="25.5">
      <c r="A30" s="20">
        <v>17</v>
      </c>
      <c r="B30" s="42" t="s">
        <v>50</v>
      </c>
      <c r="C30" s="84" t="s">
        <v>94</v>
      </c>
      <c r="D30" s="40" t="s">
        <v>29</v>
      </c>
      <c r="E30" s="38">
        <v>80</v>
      </c>
      <c r="F30" s="43">
        <v>262.54000000000002</v>
      </c>
      <c r="G30" s="39">
        <f t="shared" si="0"/>
        <v>21003.200000000001</v>
      </c>
      <c r="H30" s="34">
        <v>280.92</v>
      </c>
      <c r="I30" s="35">
        <f t="shared" si="1"/>
        <v>22473.600000000002</v>
      </c>
      <c r="J30" s="34">
        <v>275.67</v>
      </c>
      <c r="K30" s="35">
        <f t="shared" si="2"/>
        <v>22053.600000000002</v>
      </c>
      <c r="L30" s="22">
        <f t="shared" si="3"/>
        <v>273.04333333333335</v>
      </c>
      <c r="M30" s="22">
        <f t="shared" si="4"/>
        <v>262.54000000000002</v>
      </c>
      <c r="N30" s="22">
        <f t="shared" si="5"/>
        <v>273.04000000000002</v>
      </c>
      <c r="O30" s="19">
        <v>3</v>
      </c>
      <c r="P30" s="18">
        <f t="shared" si="6"/>
        <v>9.4673456329286552</v>
      </c>
      <c r="Q30" s="18">
        <f t="shared" si="7"/>
        <v>3.4673418015194128</v>
      </c>
      <c r="R30" s="33" t="s">
        <v>14</v>
      </c>
      <c r="S30" s="18">
        <f t="shared" si="8"/>
        <v>262.54000000000002</v>
      </c>
      <c r="T30" s="18">
        <f t="shared" si="9"/>
        <v>21003.200000000001</v>
      </c>
    </row>
    <row r="31" spans="1:20" ht="25.5">
      <c r="A31" s="20">
        <v>18</v>
      </c>
      <c r="B31" s="41" t="s">
        <v>51</v>
      </c>
      <c r="C31" s="84" t="s">
        <v>94</v>
      </c>
      <c r="D31" s="40" t="s">
        <v>29</v>
      </c>
      <c r="E31" s="38">
        <v>20</v>
      </c>
      <c r="F31" s="43">
        <v>210</v>
      </c>
      <c r="G31" s="39">
        <f t="shared" si="0"/>
        <v>4200</v>
      </c>
      <c r="H31" s="34">
        <v>222.6</v>
      </c>
      <c r="I31" s="35">
        <f t="shared" si="1"/>
        <v>4452</v>
      </c>
      <c r="J31" s="34">
        <v>214.2</v>
      </c>
      <c r="K31" s="35">
        <f t="shared" si="2"/>
        <v>4284</v>
      </c>
      <c r="L31" s="22">
        <f t="shared" si="3"/>
        <v>215.6</v>
      </c>
      <c r="M31" s="22">
        <f t="shared" si="4"/>
        <v>210</v>
      </c>
      <c r="N31" s="22">
        <f t="shared" si="5"/>
        <v>215.6</v>
      </c>
      <c r="O31" s="19">
        <v>3</v>
      </c>
      <c r="P31" s="18">
        <f t="shared" si="6"/>
        <v>6.4156059729381738</v>
      </c>
      <c r="Q31" s="18">
        <f t="shared" si="7"/>
        <v>2.9756985032180769</v>
      </c>
      <c r="R31" s="33" t="s">
        <v>14</v>
      </c>
      <c r="S31" s="18">
        <f t="shared" si="8"/>
        <v>210</v>
      </c>
      <c r="T31" s="18">
        <f t="shared" si="9"/>
        <v>4200</v>
      </c>
    </row>
    <row r="32" spans="1:20" ht="25.5">
      <c r="A32" s="20">
        <v>19</v>
      </c>
      <c r="B32" s="41" t="s">
        <v>52</v>
      </c>
      <c r="C32" s="84" t="s">
        <v>99</v>
      </c>
      <c r="D32" s="40" t="s">
        <v>85</v>
      </c>
      <c r="E32" s="38">
        <v>15</v>
      </c>
      <c r="F32" s="43">
        <v>305</v>
      </c>
      <c r="G32" s="39">
        <f t="shared" si="0"/>
        <v>4575</v>
      </c>
      <c r="H32" s="34">
        <v>323.3</v>
      </c>
      <c r="I32" s="35">
        <f t="shared" si="1"/>
        <v>4849.5</v>
      </c>
      <c r="J32" s="34">
        <v>317.2</v>
      </c>
      <c r="K32" s="35">
        <f t="shared" si="2"/>
        <v>4758</v>
      </c>
      <c r="L32" s="22">
        <f t="shared" si="3"/>
        <v>315.16666666666669</v>
      </c>
      <c r="M32" s="22">
        <f t="shared" si="4"/>
        <v>305</v>
      </c>
      <c r="N32" s="22">
        <f t="shared" si="5"/>
        <v>315.17</v>
      </c>
      <c r="O32" s="19">
        <v>3</v>
      </c>
      <c r="P32" s="18">
        <f t="shared" si="6"/>
        <v>9.3179039130768775</v>
      </c>
      <c r="Q32" s="18">
        <f t="shared" si="7"/>
        <v>2.9565004483586073</v>
      </c>
      <c r="R32" s="33" t="s">
        <v>14</v>
      </c>
      <c r="S32" s="18">
        <f t="shared" si="8"/>
        <v>305</v>
      </c>
      <c r="T32" s="18">
        <f t="shared" si="9"/>
        <v>4575</v>
      </c>
    </row>
    <row r="33" spans="1:20" ht="25.5">
      <c r="A33" s="20">
        <v>20</v>
      </c>
      <c r="B33" s="41" t="s">
        <v>53</v>
      </c>
      <c r="C33" s="84" t="s">
        <v>103</v>
      </c>
      <c r="D33" s="40" t="s">
        <v>29</v>
      </c>
      <c r="E33" s="38">
        <v>20</v>
      </c>
      <c r="F33" s="43">
        <v>44</v>
      </c>
      <c r="G33" s="39">
        <f t="shared" si="0"/>
        <v>880</v>
      </c>
      <c r="H33" s="34">
        <v>47.96</v>
      </c>
      <c r="I33" s="35">
        <f t="shared" si="1"/>
        <v>959.2</v>
      </c>
      <c r="J33" s="34">
        <v>44.88</v>
      </c>
      <c r="K33" s="35">
        <f t="shared" si="2"/>
        <v>897.6</v>
      </c>
      <c r="L33" s="22">
        <f t="shared" si="3"/>
        <v>45.613333333333337</v>
      </c>
      <c r="M33" s="22">
        <f t="shared" si="4"/>
        <v>44</v>
      </c>
      <c r="N33" s="22">
        <f t="shared" si="5"/>
        <v>45.61</v>
      </c>
      <c r="O33" s="19">
        <v>3</v>
      </c>
      <c r="P33" s="18">
        <f t="shared" si="6"/>
        <v>2.0793588755511476</v>
      </c>
      <c r="Q33" s="18">
        <f t="shared" si="7"/>
        <v>4.5586645912404578</v>
      </c>
      <c r="R33" s="33" t="s">
        <v>14</v>
      </c>
      <c r="S33" s="18">
        <f t="shared" si="8"/>
        <v>44</v>
      </c>
      <c r="T33" s="18">
        <f t="shared" si="9"/>
        <v>880</v>
      </c>
    </row>
    <row r="34" spans="1:20" ht="25.5">
      <c r="A34" s="20">
        <v>21</v>
      </c>
      <c r="B34" s="41" t="s">
        <v>54</v>
      </c>
      <c r="C34" s="84" t="s">
        <v>103</v>
      </c>
      <c r="D34" s="40" t="s">
        <v>29</v>
      </c>
      <c r="E34" s="38">
        <v>60</v>
      </c>
      <c r="F34" s="43">
        <v>44</v>
      </c>
      <c r="G34" s="39">
        <f t="shared" si="0"/>
        <v>2640</v>
      </c>
      <c r="H34" s="34">
        <v>46.64</v>
      </c>
      <c r="I34" s="35">
        <f t="shared" si="1"/>
        <v>2798.4</v>
      </c>
      <c r="J34" s="34">
        <v>44.88</v>
      </c>
      <c r="K34" s="35">
        <f t="shared" si="2"/>
        <v>2692.8</v>
      </c>
      <c r="L34" s="22">
        <f t="shared" si="3"/>
        <v>45.173333333333339</v>
      </c>
      <c r="M34" s="22">
        <f t="shared" si="4"/>
        <v>44</v>
      </c>
      <c r="N34" s="22">
        <f t="shared" si="5"/>
        <v>45.17</v>
      </c>
      <c r="O34" s="19">
        <v>3</v>
      </c>
      <c r="P34" s="18">
        <f t="shared" si="6"/>
        <v>1.344222203853713</v>
      </c>
      <c r="Q34" s="18">
        <f t="shared" si="7"/>
        <v>2.9756985032180774</v>
      </c>
      <c r="R34" s="33" t="s">
        <v>14</v>
      </c>
      <c r="S34" s="18">
        <f t="shared" si="8"/>
        <v>44</v>
      </c>
      <c r="T34" s="18">
        <f t="shared" si="9"/>
        <v>2640</v>
      </c>
    </row>
    <row r="35" spans="1:20" ht="25.5">
      <c r="A35" s="20">
        <v>22</v>
      </c>
      <c r="B35" s="41" t="s">
        <v>55</v>
      </c>
      <c r="C35" s="84" t="s">
        <v>104</v>
      </c>
      <c r="D35" s="40" t="s">
        <v>29</v>
      </c>
      <c r="E35" s="38">
        <v>36</v>
      </c>
      <c r="F35" s="43">
        <v>99.45</v>
      </c>
      <c r="G35" s="39">
        <f t="shared" si="0"/>
        <v>3580.2000000000003</v>
      </c>
      <c r="H35" s="34">
        <v>106.41</v>
      </c>
      <c r="I35" s="35">
        <f t="shared" si="1"/>
        <v>3830.7599999999998</v>
      </c>
      <c r="J35" s="34">
        <v>101.44</v>
      </c>
      <c r="K35" s="35">
        <f t="shared" si="2"/>
        <v>3651.84</v>
      </c>
      <c r="L35" s="22">
        <f t="shared" si="3"/>
        <v>102.43333333333334</v>
      </c>
      <c r="M35" s="22">
        <f t="shared" si="4"/>
        <v>99.45</v>
      </c>
      <c r="N35" s="22">
        <f t="shared" si="5"/>
        <v>102.43</v>
      </c>
      <c r="O35" s="19">
        <v>3</v>
      </c>
      <c r="P35" s="18">
        <f t="shared" si="6"/>
        <v>3.5847501075156289</v>
      </c>
      <c r="Q35" s="18">
        <f t="shared" si="7"/>
        <v>3.4995933363315608</v>
      </c>
      <c r="R35" s="33" t="s">
        <v>14</v>
      </c>
      <c r="S35" s="18">
        <f t="shared" si="8"/>
        <v>99.45</v>
      </c>
      <c r="T35" s="18">
        <f t="shared" si="9"/>
        <v>3580.2000000000003</v>
      </c>
    </row>
    <row r="36" spans="1:20" ht="25.5">
      <c r="A36" s="20">
        <v>23</v>
      </c>
      <c r="B36" s="41" t="s">
        <v>56</v>
      </c>
      <c r="C36" s="84" t="s">
        <v>105</v>
      </c>
      <c r="D36" s="40" t="s">
        <v>29</v>
      </c>
      <c r="E36" s="38">
        <v>300</v>
      </c>
      <c r="F36" s="43">
        <v>5.1100000000000003</v>
      </c>
      <c r="G36" s="39">
        <f t="shared" si="0"/>
        <v>1533</v>
      </c>
      <c r="H36" s="36">
        <v>5.52</v>
      </c>
      <c r="I36" s="35">
        <f t="shared" si="1"/>
        <v>1655.9999999999998</v>
      </c>
      <c r="J36" s="34">
        <v>5.37</v>
      </c>
      <c r="K36" s="35">
        <f t="shared" si="2"/>
        <v>1611</v>
      </c>
      <c r="L36" s="22">
        <f t="shared" ref="L36" si="10">SUM(F36,H36,J36)/O36</f>
        <v>5.333333333333333</v>
      </c>
      <c r="M36" s="22">
        <f t="shared" si="4"/>
        <v>5.1100000000000003</v>
      </c>
      <c r="N36" s="22">
        <f t="shared" ref="N36" si="11">ROUND(L36,2)</f>
        <v>5.33</v>
      </c>
      <c r="O36" s="19">
        <v>3</v>
      </c>
      <c r="P36" s="18">
        <f t="shared" si="6"/>
        <v>0.20744477176668777</v>
      </c>
      <c r="Q36" s="18">
        <f t="shared" si="7"/>
        <v>3.889589470625396</v>
      </c>
      <c r="R36" s="33" t="s">
        <v>14</v>
      </c>
      <c r="S36" s="18">
        <f t="shared" si="8"/>
        <v>5.1100000000000003</v>
      </c>
      <c r="T36" s="18">
        <f t="shared" si="9"/>
        <v>1533</v>
      </c>
    </row>
    <row r="37" spans="1:20" ht="33.75" customHeight="1">
      <c r="A37" s="20">
        <v>24</v>
      </c>
      <c r="B37" s="41" t="s">
        <v>57</v>
      </c>
      <c r="C37" s="84" t="s">
        <v>92</v>
      </c>
      <c r="D37" s="40" t="s">
        <v>29</v>
      </c>
      <c r="E37" s="38">
        <v>20</v>
      </c>
      <c r="F37" s="43">
        <v>46.05</v>
      </c>
      <c r="G37" s="39">
        <f t="shared" si="0"/>
        <v>921</v>
      </c>
      <c r="H37" s="34">
        <v>49.27</v>
      </c>
      <c r="I37" s="35">
        <f t="shared" si="1"/>
        <v>985.40000000000009</v>
      </c>
      <c r="J37" s="34">
        <v>46.97</v>
      </c>
      <c r="K37" s="35">
        <f t="shared" si="2"/>
        <v>939.4</v>
      </c>
      <c r="L37" s="22">
        <f t="shared" si="3"/>
        <v>47.43</v>
      </c>
      <c r="M37" s="22">
        <f t="shared" si="4"/>
        <v>46.05</v>
      </c>
      <c r="N37" s="22">
        <f t="shared" si="5"/>
        <v>47.43</v>
      </c>
      <c r="O37" s="19">
        <v>3</v>
      </c>
      <c r="P37" s="18">
        <f t="shared" si="6"/>
        <v>1.6585535867134382</v>
      </c>
      <c r="Q37" s="18">
        <f t="shared" si="7"/>
        <v>3.4968450067751178</v>
      </c>
      <c r="R37" s="33" t="s">
        <v>14</v>
      </c>
      <c r="S37" s="18">
        <f t="shared" si="8"/>
        <v>46.05</v>
      </c>
      <c r="T37" s="18">
        <f t="shared" si="9"/>
        <v>921</v>
      </c>
    </row>
    <row r="38" spans="1:20" ht="25.5">
      <c r="A38" s="20">
        <v>25</v>
      </c>
      <c r="B38" s="41" t="s">
        <v>58</v>
      </c>
      <c r="C38" s="84" t="s">
        <v>112</v>
      </c>
      <c r="D38" s="40" t="s">
        <v>85</v>
      </c>
      <c r="E38" s="38">
        <v>3</v>
      </c>
      <c r="F38" s="43">
        <v>253</v>
      </c>
      <c r="G38" s="39">
        <f t="shared" si="0"/>
        <v>759</v>
      </c>
      <c r="H38" s="34">
        <v>270.70999999999998</v>
      </c>
      <c r="I38" s="35">
        <f t="shared" si="1"/>
        <v>812.12999999999988</v>
      </c>
      <c r="J38" s="34">
        <v>255.53</v>
      </c>
      <c r="K38" s="35">
        <f t="shared" si="2"/>
        <v>766.59</v>
      </c>
      <c r="L38" s="22">
        <f t="shared" si="3"/>
        <v>259.74666666666667</v>
      </c>
      <c r="M38" s="22">
        <f t="shared" si="4"/>
        <v>253</v>
      </c>
      <c r="N38" s="22">
        <f t="shared" si="5"/>
        <v>259.75</v>
      </c>
      <c r="O38" s="19">
        <v>3</v>
      </c>
      <c r="P38" s="18">
        <f t="shared" si="6"/>
        <v>9.5784254099164503</v>
      </c>
      <c r="Q38" s="18">
        <f t="shared" si="7"/>
        <v>3.6876028219482251</v>
      </c>
      <c r="R38" s="33" t="s">
        <v>14</v>
      </c>
      <c r="S38" s="18">
        <f t="shared" si="8"/>
        <v>253</v>
      </c>
      <c r="T38" s="18">
        <f t="shared" si="9"/>
        <v>759</v>
      </c>
    </row>
    <row r="39" spans="1:20" ht="25.5">
      <c r="A39" s="20">
        <v>26</v>
      </c>
      <c r="B39" s="41" t="s">
        <v>59</v>
      </c>
      <c r="C39" s="84" t="s">
        <v>112</v>
      </c>
      <c r="D39" s="40" t="s">
        <v>85</v>
      </c>
      <c r="E39" s="38">
        <v>4</v>
      </c>
      <c r="F39" s="43">
        <v>1012</v>
      </c>
      <c r="G39" s="39">
        <f t="shared" si="0"/>
        <v>4048</v>
      </c>
      <c r="H39" s="34">
        <v>1092.96</v>
      </c>
      <c r="I39" s="35">
        <f t="shared" si="1"/>
        <v>4371.84</v>
      </c>
      <c r="J39" s="34">
        <v>1022.12</v>
      </c>
      <c r="K39" s="35">
        <f t="shared" si="2"/>
        <v>4088.48</v>
      </c>
      <c r="L39" s="22">
        <f t="shared" si="3"/>
        <v>1042.3599999999999</v>
      </c>
      <c r="M39" s="22">
        <f t="shared" si="4"/>
        <v>1012</v>
      </c>
      <c r="N39" s="22">
        <f t="shared" si="5"/>
        <v>1042.3599999999999</v>
      </c>
      <c r="O39" s="19">
        <v>3</v>
      </c>
      <c r="P39" s="18">
        <f t="shared" si="6"/>
        <v>44.112057308631634</v>
      </c>
      <c r="Q39" s="18">
        <f t="shared" si="7"/>
        <v>4.2319407218841514</v>
      </c>
      <c r="R39" s="33" t="s">
        <v>14</v>
      </c>
      <c r="S39" s="18">
        <f t="shared" si="8"/>
        <v>1012</v>
      </c>
      <c r="T39" s="18">
        <f t="shared" si="9"/>
        <v>4048</v>
      </c>
    </row>
    <row r="40" spans="1:20" ht="25.5">
      <c r="A40" s="20">
        <v>27</v>
      </c>
      <c r="B40" s="41" t="s">
        <v>60</v>
      </c>
      <c r="C40" s="81" t="s">
        <v>99</v>
      </c>
      <c r="D40" s="40" t="s">
        <v>29</v>
      </c>
      <c r="E40" s="38">
        <v>10</v>
      </c>
      <c r="F40" s="43">
        <v>169</v>
      </c>
      <c r="G40" s="39">
        <f t="shared" si="0"/>
        <v>1690</v>
      </c>
      <c r="H40" s="34">
        <v>182.52</v>
      </c>
      <c r="I40" s="35">
        <f t="shared" si="1"/>
        <v>1825.2</v>
      </c>
      <c r="J40" s="34">
        <v>175.76</v>
      </c>
      <c r="K40" s="35">
        <f t="shared" si="2"/>
        <v>1757.6</v>
      </c>
      <c r="L40" s="22">
        <f t="shared" si="3"/>
        <v>175.76</v>
      </c>
      <c r="M40" s="22">
        <f t="shared" si="4"/>
        <v>169</v>
      </c>
      <c r="N40" s="22">
        <f t="shared" si="5"/>
        <v>175.76</v>
      </c>
      <c r="O40" s="19">
        <v>3</v>
      </c>
      <c r="P40" s="18">
        <f t="shared" si="6"/>
        <v>6.7600000000000051</v>
      </c>
      <c r="Q40" s="18">
        <f t="shared" si="7"/>
        <v>3.8461538461538494</v>
      </c>
      <c r="R40" s="33" t="s">
        <v>14</v>
      </c>
      <c r="S40" s="18">
        <f t="shared" si="8"/>
        <v>169</v>
      </c>
      <c r="T40" s="18">
        <f t="shared" si="9"/>
        <v>1690</v>
      </c>
    </row>
    <row r="41" spans="1:20" ht="25.5">
      <c r="A41" s="20">
        <v>28</v>
      </c>
      <c r="B41" s="41" t="s">
        <v>61</v>
      </c>
      <c r="C41" s="84" t="s">
        <v>100</v>
      </c>
      <c r="D41" s="40" t="s">
        <v>29</v>
      </c>
      <c r="E41" s="38">
        <v>10</v>
      </c>
      <c r="F41" s="43">
        <v>73.540000000000006</v>
      </c>
      <c r="G41" s="39">
        <f t="shared" si="0"/>
        <v>735.40000000000009</v>
      </c>
      <c r="H41" s="34">
        <v>78.69</v>
      </c>
      <c r="I41" s="35">
        <f t="shared" si="1"/>
        <v>786.9</v>
      </c>
      <c r="J41" s="34">
        <v>76.48</v>
      </c>
      <c r="K41" s="35">
        <f t="shared" si="2"/>
        <v>764.80000000000007</v>
      </c>
      <c r="L41" s="22">
        <f t="shared" si="3"/>
        <v>76.236666666666679</v>
      </c>
      <c r="M41" s="22">
        <f t="shared" si="4"/>
        <v>73.540000000000006</v>
      </c>
      <c r="N41" s="22">
        <f t="shared" si="5"/>
        <v>76.239999999999995</v>
      </c>
      <c r="O41" s="19">
        <v>3</v>
      </c>
      <c r="P41" s="18">
        <f t="shared" si="6"/>
        <v>2.5836085874863692</v>
      </c>
      <c r="Q41" s="18">
        <f t="shared" si="7"/>
        <v>3.3889317312138107</v>
      </c>
      <c r="R41" s="33" t="s">
        <v>14</v>
      </c>
      <c r="S41" s="18">
        <f t="shared" si="8"/>
        <v>73.540000000000006</v>
      </c>
      <c r="T41" s="18">
        <f t="shared" si="9"/>
        <v>735.40000000000009</v>
      </c>
    </row>
    <row r="42" spans="1:20" ht="25.5">
      <c r="A42" s="20">
        <v>29</v>
      </c>
      <c r="B42" s="41" t="s">
        <v>62</v>
      </c>
      <c r="C42" s="84" t="s">
        <v>96</v>
      </c>
      <c r="D42" s="40" t="s">
        <v>85</v>
      </c>
      <c r="E42" s="38">
        <v>3</v>
      </c>
      <c r="F42" s="43">
        <v>568</v>
      </c>
      <c r="G42" s="39">
        <f t="shared" si="0"/>
        <v>1704</v>
      </c>
      <c r="H42" s="34">
        <v>613.44000000000005</v>
      </c>
      <c r="I42" s="35">
        <f t="shared" si="1"/>
        <v>1840.3200000000002</v>
      </c>
      <c r="J42" s="34">
        <v>585.04</v>
      </c>
      <c r="K42" s="35">
        <f t="shared" si="2"/>
        <v>1755.12</v>
      </c>
      <c r="L42" s="22">
        <f t="shared" si="3"/>
        <v>588.82666666666671</v>
      </c>
      <c r="M42" s="22">
        <f t="shared" si="4"/>
        <v>568</v>
      </c>
      <c r="N42" s="22">
        <f t="shared" si="5"/>
        <v>588.83000000000004</v>
      </c>
      <c r="O42" s="19">
        <v>3</v>
      </c>
      <c r="P42" s="18">
        <f t="shared" si="6"/>
        <v>22.955446702979554</v>
      </c>
      <c r="Q42" s="18">
        <f t="shared" si="7"/>
        <v>3.8985066408302758</v>
      </c>
      <c r="R42" s="33" t="s">
        <v>14</v>
      </c>
      <c r="S42" s="18">
        <f t="shared" si="8"/>
        <v>568</v>
      </c>
      <c r="T42" s="18">
        <f t="shared" si="9"/>
        <v>1704</v>
      </c>
    </row>
    <row r="43" spans="1:20" ht="25.5">
      <c r="A43" s="20">
        <v>30</v>
      </c>
      <c r="B43" s="41" t="s">
        <v>63</v>
      </c>
      <c r="C43" s="84" t="s">
        <v>110</v>
      </c>
      <c r="D43" s="40" t="s">
        <v>85</v>
      </c>
      <c r="E43" s="38">
        <v>10</v>
      </c>
      <c r="F43" s="43">
        <v>267</v>
      </c>
      <c r="G43" s="39">
        <f t="shared" si="0"/>
        <v>2670</v>
      </c>
      <c r="H43" s="34">
        <v>285.69</v>
      </c>
      <c r="I43" s="35">
        <f t="shared" si="1"/>
        <v>2856.9</v>
      </c>
      <c r="J43" s="34">
        <v>272.33999999999997</v>
      </c>
      <c r="K43" s="35">
        <f t="shared" si="2"/>
        <v>2723.3999999999996</v>
      </c>
      <c r="L43" s="22">
        <f t="shared" si="3"/>
        <v>275.01</v>
      </c>
      <c r="M43" s="22">
        <f t="shared" si="4"/>
        <v>267</v>
      </c>
      <c r="N43" s="22">
        <f t="shared" si="5"/>
        <v>275.01</v>
      </c>
      <c r="O43" s="19">
        <v>3</v>
      </c>
      <c r="P43" s="18">
        <f t="shared" si="6"/>
        <v>9.6268219054888533</v>
      </c>
      <c r="Q43" s="18">
        <f t="shared" si="7"/>
        <v>3.500535218897078</v>
      </c>
      <c r="R43" s="33" t="s">
        <v>14</v>
      </c>
      <c r="S43" s="18">
        <f t="shared" si="8"/>
        <v>267</v>
      </c>
      <c r="T43" s="18">
        <f t="shared" si="9"/>
        <v>2670</v>
      </c>
    </row>
    <row r="44" spans="1:20" ht="25.5">
      <c r="A44" s="20">
        <v>31</v>
      </c>
      <c r="B44" s="41" t="s">
        <v>64</v>
      </c>
      <c r="C44" s="83" t="s">
        <v>99</v>
      </c>
      <c r="D44" s="40" t="s">
        <v>29</v>
      </c>
      <c r="E44" s="38">
        <v>100</v>
      </c>
      <c r="F44" s="43">
        <v>129.87</v>
      </c>
      <c r="G44" s="39">
        <f t="shared" si="0"/>
        <v>12987</v>
      </c>
      <c r="H44" s="34">
        <v>140.26</v>
      </c>
      <c r="I44" s="35">
        <f t="shared" si="1"/>
        <v>14026</v>
      </c>
      <c r="J44" s="34">
        <v>135.06</v>
      </c>
      <c r="K44" s="35">
        <f t="shared" si="2"/>
        <v>13506</v>
      </c>
      <c r="L44" s="22">
        <f t="shared" si="3"/>
        <v>135.06333333333333</v>
      </c>
      <c r="M44" s="22">
        <f t="shared" si="4"/>
        <v>129.87</v>
      </c>
      <c r="N44" s="22">
        <f t="shared" si="5"/>
        <v>135.06</v>
      </c>
      <c r="O44" s="19">
        <v>3</v>
      </c>
      <c r="P44" s="18">
        <f t="shared" si="6"/>
        <v>5.1950008020531877</v>
      </c>
      <c r="Q44" s="18">
        <f t="shared" si="7"/>
        <v>3.8463442844491631</v>
      </c>
      <c r="R44" s="33" t="s">
        <v>14</v>
      </c>
      <c r="S44" s="18">
        <f t="shared" si="8"/>
        <v>129.87</v>
      </c>
      <c r="T44" s="18">
        <f t="shared" si="9"/>
        <v>12987</v>
      </c>
    </row>
    <row r="45" spans="1:20" ht="25.5">
      <c r="A45" s="20">
        <v>32</v>
      </c>
      <c r="B45" s="41" t="s">
        <v>65</v>
      </c>
      <c r="C45" s="84" t="s">
        <v>106</v>
      </c>
      <c r="D45" s="40" t="s">
        <v>29</v>
      </c>
      <c r="E45" s="38">
        <v>5</v>
      </c>
      <c r="F45" s="43">
        <v>10.8</v>
      </c>
      <c r="G45" s="39">
        <f t="shared" si="0"/>
        <v>54</v>
      </c>
      <c r="H45" s="34">
        <v>11.66</v>
      </c>
      <c r="I45" s="35">
        <f t="shared" si="1"/>
        <v>58.3</v>
      </c>
      <c r="J45" s="34">
        <v>10.91</v>
      </c>
      <c r="K45" s="35">
        <f t="shared" si="2"/>
        <v>54.55</v>
      </c>
      <c r="L45" s="22">
        <f t="shared" si="3"/>
        <v>11.123333333333335</v>
      </c>
      <c r="M45" s="22">
        <f t="shared" si="4"/>
        <v>10.8</v>
      </c>
      <c r="N45" s="22">
        <f t="shared" si="5"/>
        <v>11.12</v>
      </c>
      <c r="O45" s="19">
        <v>3</v>
      </c>
      <c r="P45" s="18">
        <f t="shared" si="6"/>
        <v>0.4680099714037439</v>
      </c>
      <c r="Q45" s="18">
        <f t="shared" si="7"/>
        <v>4.2074615349452547</v>
      </c>
      <c r="R45" s="33" t="s">
        <v>14</v>
      </c>
      <c r="S45" s="18">
        <f t="shared" si="8"/>
        <v>10.8</v>
      </c>
      <c r="T45" s="18">
        <f t="shared" si="9"/>
        <v>54</v>
      </c>
    </row>
    <row r="46" spans="1:20" ht="25.5">
      <c r="A46" s="20">
        <v>33</v>
      </c>
      <c r="B46" s="41" t="s">
        <v>66</v>
      </c>
      <c r="C46" s="82" t="s">
        <v>102</v>
      </c>
      <c r="D46" s="40" t="s">
        <v>29</v>
      </c>
      <c r="E46" s="38">
        <v>10</v>
      </c>
      <c r="F46" s="43">
        <v>96</v>
      </c>
      <c r="G46" s="39">
        <f t="shared" si="0"/>
        <v>960</v>
      </c>
      <c r="H46" s="34">
        <v>101.76</v>
      </c>
      <c r="I46" s="35">
        <f t="shared" si="1"/>
        <v>1017.6</v>
      </c>
      <c r="J46" s="34">
        <v>98.88</v>
      </c>
      <c r="K46" s="35">
        <f t="shared" si="2"/>
        <v>988.8</v>
      </c>
      <c r="L46" s="22">
        <f t="shared" si="3"/>
        <v>98.88</v>
      </c>
      <c r="M46" s="22">
        <f t="shared" si="4"/>
        <v>96</v>
      </c>
      <c r="N46" s="22">
        <f t="shared" si="5"/>
        <v>98.88</v>
      </c>
      <c r="O46" s="19">
        <v>3</v>
      </c>
      <c r="P46" s="18">
        <f t="shared" si="6"/>
        <v>2.8800000000000026</v>
      </c>
      <c r="Q46" s="18">
        <f t="shared" si="7"/>
        <v>2.9126213592233037</v>
      </c>
      <c r="R46" s="33" t="s">
        <v>14</v>
      </c>
      <c r="S46" s="18">
        <f t="shared" si="8"/>
        <v>96</v>
      </c>
      <c r="T46" s="18">
        <f t="shared" si="9"/>
        <v>960</v>
      </c>
    </row>
    <row r="47" spans="1:20" ht="25.5">
      <c r="A47" s="20">
        <v>34</v>
      </c>
      <c r="B47" s="41" t="s">
        <v>67</v>
      </c>
      <c r="C47" s="84" t="s">
        <v>93</v>
      </c>
      <c r="D47" s="40" t="s">
        <v>29</v>
      </c>
      <c r="E47" s="38">
        <v>5</v>
      </c>
      <c r="F47" s="43">
        <v>356.81</v>
      </c>
      <c r="G47" s="39">
        <f t="shared" si="0"/>
        <v>1784.05</v>
      </c>
      <c r="H47" s="34">
        <v>388.92</v>
      </c>
      <c r="I47" s="35">
        <f t="shared" si="1"/>
        <v>1944.6000000000001</v>
      </c>
      <c r="J47" s="34">
        <v>367.51</v>
      </c>
      <c r="K47" s="35">
        <f t="shared" si="2"/>
        <v>1837.55</v>
      </c>
      <c r="L47" s="22">
        <f t="shared" si="3"/>
        <v>371.08</v>
      </c>
      <c r="M47" s="22">
        <f t="shared" si="4"/>
        <v>356.81</v>
      </c>
      <c r="N47" s="22">
        <f t="shared" si="5"/>
        <v>371.08</v>
      </c>
      <c r="O47" s="19">
        <v>3</v>
      </c>
      <c r="P47" s="18">
        <f t="shared" si="6"/>
        <v>16.349975535149902</v>
      </c>
      <c r="Q47" s="18">
        <f t="shared" si="7"/>
        <v>4.4060514000080584</v>
      </c>
      <c r="R47" s="33" t="s">
        <v>14</v>
      </c>
      <c r="S47" s="18">
        <f t="shared" si="8"/>
        <v>356.81</v>
      </c>
      <c r="T47" s="18">
        <f t="shared" si="9"/>
        <v>1784.05</v>
      </c>
    </row>
    <row r="48" spans="1:20" ht="25.5">
      <c r="A48" s="20">
        <v>35</v>
      </c>
      <c r="B48" s="41" t="s">
        <v>68</v>
      </c>
      <c r="C48" s="84" t="s">
        <v>93</v>
      </c>
      <c r="D48" s="40" t="s">
        <v>29</v>
      </c>
      <c r="E48" s="38">
        <v>5</v>
      </c>
      <c r="F48" s="43">
        <v>227</v>
      </c>
      <c r="G48" s="39">
        <f t="shared" si="0"/>
        <v>1135</v>
      </c>
      <c r="H48" s="34">
        <v>247.43</v>
      </c>
      <c r="I48" s="35">
        <f t="shared" si="1"/>
        <v>1237.1500000000001</v>
      </c>
      <c r="J48" s="34">
        <v>229.27</v>
      </c>
      <c r="K48" s="35">
        <f t="shared" si="2"/>
        <v>1146.3500000000001</v>
      </c>
      <c r="L48" s="22">
        <f t="shared" si="3"/>
        <v>234.56666666666669</v>
      </c>
      <c r="M48" s="22">
        <f t="shared" si="4"/>
        <v>227</v>
      </c>
      <c r="N48" s="22">
        <f t="shared" si="5"/>
        <v>234.57</v>
      </c>
      <c r="O48" s="19">
        <v>3</v>
      </c>
      <c r="P48" s="18">
        <f t="shared" si="6"/>
        <v>11.197644097457882</v>
      </c>
      <c r="Q48" s="18">
        <f t="shared" si="7"/>
        <v>4.7737576086931428</v>
      </c>
      <c r="R48" s="33" t="s">
        <v>14</v>
      </c>
      <c r="S48" s="18">
        <f t="shared" si="8"/>
        <v>227</v>
      </c>
      <c r="T48" s="18">
        <f t="shared" si="9"/>
        <v>1135</v>
      </c>
    </row>
    <row r="49" spans="1:20" ht="25.5">
      <c r="A49" s="20">
        <v>36</v>
      </c>
      <c r="B49" s="41" t="s">
        <v>69</v>
      </c>
      <c r="C49" s="84" t="s">
        <v>97</v>
      </c>
      <c r="D49" s="40" t="s">
        <v>85</v>
      </c>
      <c r="E49" s="38">
        <v>2</v>
      </c>
      <c r="F49" s="43">
        <v>425</v>
      </c>
      <c r="G49" s="39">
        <f t="shared" si="0"/>
        <v>850</v>
      </c>
      <c r="H49" s="34">
        <v>459</v>
      </c>
      <c r="I49" s="35">
        <f t="shared" si="1"/>
        <v>918</v>
      </c>
      <c r="J49" s="34">
        <v>442</v>
      </c>
      <c r="K49" s="35">
        <f t="shared" si="2"/>
        <v>884</v>
      </c>
      <c r="L49" s="22">
        <f t="shared" si="3"/>
        <v>442</v>
      </c>
      <c r="M49" s="22">
        <f t="shared" si="4"/>
        <v>425</v>
      </c>
      <c r="N49" s="22">
        <f t="shared" si="5"/>
        <v>442</v>
      </c>
      <c r="O49" s="19">
        <v>3</v>
      </c>
      <c r="P49" s="18">
        <f t="shared" si="6"/>
        <v>17</v>
      </c>
      <c r="Q49" s="18">
        <f t="shared" si="7"/>
        <v>3.8461538461538463</v>
      </c>
      <c r="R49" s="33" t="s">
        <v>14</v>
      </c>
      <c r="S49" s="18">
        <f t="shared" si="8"/>
        <v>425</v>
      </c>
      <c r="T49" s="18">
        <f t="shared" si="9"/>
        <v>850</v>
      </c>
    </row>
    <row r="50" spans="1:20" ht="25.5">
      <c r="A50" s="20">
        <v>37</v>
      </c>
      <c r="B50" s="41" t="s">
        <v>70</v>
      </c>
      <c r="C50" s="84" t="s">
        <v>97</v>
      </c>
      <c r="D50" s="40" t="s">
        <v>85</v>
      </c>
      <c r="E50" s="38">
        <v>2</v>
      </c>
      <c r="F50" s="43">
        <v>466</v>
      </c>
      <c r="G50" s="39">
        <f t="shared" si="0"/>
        <v>932</v>
      </c>
      <c r="H50" s="34">
        <v>493.96</v>
      </c>
      <c r="I50" s="35">
        <f t="shared" si="1"/>
        <v>987.92</v>
      </c>
      <c r="J50" s="34">
        <v>479.98</v>
      </c>
      <c r="K50" s="35">
        <f t="shared" si="2"/>
        <v>959.96</v>
      </c>
      <c r="L50" s="22">
        <f t="shared" si="3"/>
        <v>479.98</v>
      </c>
      <c r="M50" s="22">
        <f t="shared" si="4"/>
        <v>466</v>
      </c>
      <c r="N50" s="22">
        <f t="shared" si="5"/>
        <v>479.98</v>
      </c>
      <c r="O50" s="19">
        <v>3</v>
      </c>
      <c r="P50" s="18">
        <f t="shared" si="6"/>
        <v>13.97999999999999</v>
      </c>
      <c r="Q50" s="18">
        <f t="shared" si="7"/>
        <v>2.9126213592232988</v>
      </c>
      <c r="R50" s="33" t="s">
        <v>14</v>
      </c>
      <c r="S50" s="18">
        <f t="shared" si="8"/>
        <v>466</v>
      </c>
      <c r="T50" s="18">
        <f t="shared" si="9"/>
        <v>932</v>
      </c>
    </row>
    <row r="51" spans="1:20" ht="25.5">
      <c r="A51" s="20">
        <v>38</v>
      </c>
      <c r="B51" s="41" t="s">
        <v>71</v>
      </c>
      <c r="C51" s="84" t="s">
        <v>111</v>
      </c>
      <c r="D51" s="40" t="s">
        <v>29</v>
      </c>
      <c r="E51" s="38">
        <v>10</v>
      </c>
      <c r="F51" s="43">
        <v>34.799999999999997</v>
      </c>
      <c r="G51" s="39">
        <f t="shared" si="0"/>
        <v>348</v>
      </c>
      <c r="H51" s="34">
        <v>37.93</v>
      </c>
      <c r="I51" s="35">
        <f t="shared" si="1"/>
        <v>379.3</v>
      </c>
      <c r="J51" s="34">
        <v>36.19</v>
      </c>
      <c r="K51" s="35">
        <f t="shared" si="2"/>
        <v>361.9</v>
      </c>
      <c r="L51" s="22">
        <f t="shared" si="3"/>
        <v>36.306666666666665</v>
      </c>
      <c r="M51" s="22">
        <f t="shared" si="4"/>
        <v>34.799999999999997</v>
      </c>
      <c r="N51" s="22">
        <f t="shared" si="5"/>
        <v>36.31</v>
      </c>
      <c r="O51" s="19">
        <v>3</v>
      </c>
      <c r="P51" s="18">
        <f t="shared" si="6"/>
        <v>1.5682580569961493</v>
      </c>
      <c r="Q51" s="18">
        <f t="shared" si="7"/>
        <v>4.3194768371175609</v>
      </c>
      <c r="R51" s="33" t="s">
        <v>14</v>
      </c>
      <c r="S51" s="18">
        <f t="shared" si="8"/>
        <v>34.799999999999997</v>
      </c>
      <c r="T51" s="18">
        <f t="shared" si="9"/>
        <v>348</v>
      </c>
    </row>
    <row r="52" spans="1:20" ht="25.5">
      <c r="A52" s="20">
        <v>39</v>
      </c>
      <c r="B52" s="41" t="s">
        <v>72</v>
      </c>
      <c r="C52" s="84" t="s">
        <v>108</v>
      </c>
      <c r="D52" s="40" t="s">
        <v>85</v>
      </c>
      <c r="E52" s="38">
        <v>30</v>
      </c>
      <c r="F52" s="43">
        <v>26.53</v>
      </c>
      <c r="G52" s="39">
        <f t="shared" si="0"/>
        <v>795.90000000000009</v>
      </c>
      <c r="H52" s="34">
        <v>28.39</v>
      </c>
      <c r="I52" s="35">
        <f t="shared" si="1"/>
        <v>851.7</v>
      </c>
      <c r="J52" s="34">
        <v>27.06</v>
      </c>
      <c r="K52" s="35">
        <f t="shared" si="2"/>
        <v>811.8</v>
      </c>
      <c r="L52" s="22">
        <f t="shared" si="3"/>
        <v>27.326666666666668</v>
      </c>
      <c r="M52" s="22">
        <f t="shared" si="4"/>
        <v>26.53</v>
      </c>
      <c r="N52" s="22">
        <f t="shared" si="5"/>
        <v>27.33</v>
      </c>
      <c r="O52" s="19">
        <v>3</v>
      </c>
      <c r="P52" s="18">
        <f t="shared" si="6"/>
        <v>0.95824492345815915</v>
      </c>
      <c r="Q52" s="18">
        <f t="shared" si="7"/>
        <v>3.5066293856726971</v>
      </c>
      <c r="R52" s="33" t="s">
        <v>14</v>
      </c>
      <c r="S52" s="18">
        <f t="shared" si="8"/>
        <v>26.53</v>
      </c>
      <c r="T52" s="18">
        <f t="shared" si="9"/>
        <v>795.90000000000009</v>
      </c>
    </row>
    <row r="53" spans="1:20" ht="25.5">
      <c r="A53" s="20">
        <v>40</v>
      </c>
      <c r="B53" s="41" t="s">
        <v>73</v>
      </c>
      <c r="C53" s="84" t="s">
        <v>108</v>
      </c>
      <c r="D53" s="40" t="s">
        <v>85</v>
      </c>
      <c r="E53" s="38">
        <v>1</v>
      </c>
      <c r="F53" s="43">
        <v>147</v>
      </c>
      <c r="G53" s="39">
        <f t="shared" si="0"/>
        <v>147</v>
      </c>
      <c r="H53" s="34">
        <v>157.29</v>
      </c>
      <c r="I53" s="35">
        <f t="shared" si="1"/>
        <v>157.29</v>
      </c>
      <c r="J53" s="34">
        <v>149.94</v>
      </c>
      <c r="K53" s="35">
        <f t="shared" si="2"/>
        <v>149.94</v>
      </c>
      <c r="L53" s="22">
        <f t="shared" si="3"/>
        <v>151.41</v>
      </c>
      <c r="M53" s="22">
        <f t="shared" si="4"/>
        <v>147</v>
      </c>
      <c r="N53" s="22">
        <f t="shared" si="5"/>
        <v>151.41</v>
      </c>
      <c r="O53" s="19">
        <v>3</v>
      </c>
      <c r="P53" s="18">
        <f t="shared" si="6"/>
        <v>5.3001603749320605</v>
      </c>
      <c r="Q53" s="18">
        <f t="shared" si="7"/>
        <v>3.5005352188970744</v>
      </c>
      <c r="R53" s="33" t="s">
        <v>14</v>
      </c>
      <c r="S53" s="18">
        <f t="shared" si="8"/>
        <v>147</v>
      </c>
      <c r="T53" s="18">
        <f t="shared" si="9"/>
        <v>147</v>
      </c>
    </row>
    <row r="54" spans="1:20" ht="25.5">
      <c r="A54" s="20">
        <v>41</v>
      </c>
      <c r="B54" s="41" t="s">
        <v>74</v>
      </c>
      <c r="C54" s="84" t="s">
        <v>110</v>
      </c>
      <c r="D54" s="40" t="s">
        <v>85</v>
      </c>
      <c r="E54" s="38">
        <v>15</v>
      </c>
      <c r="F54" s="43">
        <v>54.6</v>
      </c>
      <c r="G54" s="39">
        <f t="shared" si="0"/>
        <v>819</v>
      </c>
      <c r="H54" s="34">
        <v>57.88</v>
      </c>
      <c r="I54" s="35">
        <f t="shared" si="1"/>
        <v>868.2</v>
      </c>
      <c r="J54" s="34">
        <v>55.69</v>
      </c>
      <c r="K54" s="35">
        <f t="shared" si="2"/>
        <v>835.34999999999991</v>
      </c>
      <c r="L54" s="22">
        <f t="shared" si="3"/>
        <v>56.056666666666672</v>
      </c>
      <c r="M54" s="22">
        <f t="shared" si="4"/>
        <v>54.6</v>
      </c>
      <c r="N54" s="22">
        <f t="shared" si="5"/>
        <v>56.06</v>
      </c>
      <c r="O54" s="19">
        <v>3</v>
      </c>
      <c r="P54" s="18">
        <f t="shared" si="6"/>
        <v>1.6704590187530304</v>
      </c>
      <c r="Q54" s="18">
        <f t="shared" si="7"/>
        <v>2.9799471108158953</v>
      </c>
      <c r="R54" s="33" t="s">
        <v>14</v>
      </c>
      <c r="S54" s="18">
        <f t="shared" si="8"/>
        <v>54.6</v>
      </c>
      <c r="T54" s="18">
        <f t="shared" si="9"/>
        <v>819</v>
      </c>
    </row>
    <row r="55" spans="1:20" ht="25.5">
      <c r="A55" s="20">
        <v>42</v>
      </c>
      <c r="B55" s="41" t="s">
        <v>75</v>
      </c>
      <c r="C55" s="84" t="s">
        <v>116</v>
      </c>
      <c r="D55" s="40" t="s">
        <v>29</v>
      </c>
      <c r="E55" s="38">
        <v>10</v>
      </c>
      <c r="F55" s="43">
        <v>2506</v>
      </c>
      <c r="G55" s="39">
        <f t="shared" si="0"/>
        <v>25060</v>
      </c>
      <c r="H55" s="34">
        <v>2681.42</v>
      </c>
      <c r="I55" s="35">
        <f t="shared" si="1"/>
        <v>26814.2</v>
      </c>
      <c r="J55" s="34">
        <v>2631.3</v>
      </c>
      <c r="K55" s="35">
        <f t="shared" si="2"/>
        <v>26313</v>
      </c>
      <c r="L55" s="22">
        <f t="shared" si="3"/>
        <v>2606.2400000000002</v>
      </c>
      <c r="M55" s="22">
        <f t="shared" si="4"/>
        <v>2506</v>
      </c>
      <c r="N55" s="22">
        <f t="shared" si="5"/>
        <v>2606.2399999999998</v>
      </c>
      <c r="O55" s="19">
        <v>3</v>
      </c>
      <c r="P55" s="18">
        <f t="shared" si="6"/>
        <v>90.355114963127619</v>
      </c>
      <c r="Q55" s="18">
        <f t="shared" si="7"/>
        <v>3.4668762264076838</v>
      </c>
      <c r="R55" s="33" t="s">
        <v>14</v>
      </c>
      <c r="S55" s="18">
        <f t="shared" si="8"/>
        <v>2506</v>
      </c>
      <c r="T55" s="18">
        <f t="shared" si="9"/>
        <v>25060</v>
      </c>
    </row>
    <row r="56" spans="1:20" ht="25.5">
      <c r="A56" s="20">
        <v>43</v>
      </c>
      <c r="B56" s="41" t="s">
        <v>76</v>
      </c>
      <c r="C56" s="84" t="s">
        <v>117</v>
      </c>
      <c r="D56" s="40" t="s">
        <v>29</v>
      </c>
      <c r="E56" s="38">
        <v>10</v>
      </c>
      <c r="F56" s="43">
        <v>201.85</v>
      </c>
      <c r="G56" s="39">
        <f t="shared" si="0"/>
        <v>2018.5</v>
      </c>
      <c r="H56" s="34">
        <v>215.98</v>
      </c>
      <c r="I56" s="35">
        <f t="shared" si="1"/>
        <v>2159.7999999999997</v>
      </c>
      <c r="J56" s="34">
        <v>207.91</v>
      </c>
      <c r="K56" s="35">
        <f t="shared" si="2"/>
        <v>2079.1</v>
      </c>
      <c r="L56" s="22">
        <f t="shared" si="3"/>
        <v>208.58</v>
      </c>
      <c r="M56" s="22">
        <f t="shared" si="4"/>
        <v>201.85</v>
      </c>
      <c r="N56" s="22">
        <f t="shared" si="5"/>
        <v>208.58</v>
      </c>
      <c r="O56" s="19">
        <v>3</v>
      </c>
      <c r="P56" s="18">
        <f t="shared" si="6"/>
        <v>7.0887869202000964</v>
      </c>
      <c r="Q56" s="18">
        <f t="shared" si="7"/>
        <v>3.3985937866526492</v>
      </c>
      <c r="R56" s="33" t="s">
        <v>14</v>
      </c>
      <c r="S56" s="18">
        <f t="shared" si="8"/>
        <v>201.85</v>
      </c>
      <c r="T56" s="18">
        <f t="shared" si="9"/>
        <v>2018.5</v>
      </c>
    </row>
    <row r="57" spans="1:20" ht="25.5">
      <c r="A57" s="20">
        <v>44</v>
      </c>
      <c r="B57" s="41" t="s">
        <v>77</v>
      </c>
      <c r="C57" s="84" t="s">
        <v>104</v>
      </c>
      <c r="D57" s="40" t="s">
        <v>29</v>
      </c>
      <c r="E57" s="38">
        <v>200</v>
      </c>
      <c r="F57" s="43">
        <v>21.91</v>
      </c>
      <c r="G57" s="39">
        <f t="shared" si="0"/>
        <v>4382</v>
      </c>
      <c r="H57" s="34">
        <v>23.22</v>
      </c>
      <c r="I57" s="35">
        <f t="shared" si="1"/>
        <v>4644</v>
      </c>
      <c r="J57" s="34">
        <v>22.79</v>
      </c>
      <c r="K57" s="35">
        <f t="shared" si="2"/>
        <v>4558</v>
      </c>
      <c r="L57" s="22">
        <f t="shared" si="3"/>
        <v>22.639999999999997</v>
      </c>
      <c r="M57" s="22">
        <f t="shared" si="4"/>
        <v>21.91</v>
      </c>
      <c r="N57" s="22">
        <f t="shared" si="5"/>
        <v>22.64</v>
      </c>
      <c r="O57" s="19">
        <v>3</v>
      </c>
      <c r="P57" s="18">
        <f t="shared" si="6"/>
        <v>0.6677574409918613</v>
      </c>
      <c r="Q57" s="18">
        <f t="shared" si="7"/>
        <v>2.9494586616248295</v>
      </c>
      <c r="R57" s="33" t="s">
        <v>14</v>
      </c>
      <c r="S57" s="18">
        <f t="shared" si="8"/>
        <v>21.91</v>
      </c>
      <c r="T57" s="18">
        <f t="shared" si="9"/>
        <v>4382</v>
      </c>
    </row>
    <row r="58" spans="1:20" ht="25.5">
      <c r="A58" s="20">
        <v>45</v>
      </c>
      <c r="B58" s="41" t="s">
        <v>78</v>
      </c>
      <c r="C58" s="84" t="s">
        <v>104</v>
      </c>
      <c r="D58" s="40" t="s">
        <v>29</v>
      </c>
      <c r="E58" s="38">
        <v>200</v>
      </c>
      <c r="F58" s="43">
        <v>18.78</v>
      </c>
      <c r="G58" s="39">
        <f t="shared" si="0"/>
        <v>3756</v>
      </c>
      <c r="H58" s="34">
        <v>19.91</v>
      </c>
      <c r="I58" s="35">
        <f t="shared" si="1"/>
        <v>3982</v>
      </c>
      <c r="J58" s="34">
        <v>19.16</v>
      </c>
      <c r="K58" s="35">
        <f t="shared" si="2"/>
        <v>3832</v>
      </c>
      <c r="L58" s="22">
        <f t="shared" si="3"/>
        <v>19.283333333333331</v>
      </c>
      <c r="M58" s="22">
        <f t="shared" si="4"/>
        <v>18.78</v>
      </c>
      <c r="N58" s="22">
        <f t="shared" si="5"/>
        <v>19.28</v>
      </c>
      <c r="O58" s="19">
        <v>3</v>
      </c>
      <c r="P58" s="18">
        <f t="shared" si="6"/>
        <v>0.57500724633115086</v>
      </c>
      <c r="Q58" s="18">
        <f t="shared" si="7"/>
        <v>2.9818871892713097</v>
      </c>
      <c r="R58" s="33" t="s">
        <v>14</v>
      </c>
      <c r="S58" s="18">
        <f t="shared" si="8"/>
        <v>18.78</v>
      </c>
      <c r="T58" s="18">
        <f t="shared" si="9"/>
        <v>3756</v>
      </c>
    </row>
    <row r="59" spans="1:20" ht="25.5">
      <c r="A59" s="20">
        <v>46</v>
      </c>
      <c r="B59" s="41" t="s">
        <v>79</v>
      </c>
      <c r="C59" s="84" t="s">
        <v>102</v>
      </c>
      <c r="D59" s="40" t="s">
        <v>29</v>
      </c>
      <c r="E59" s="38">
        <v>10</v>
      </c>
      <c r="F59" s="43">
        <v>96</v>
      </c>
      <c r="G59" s="39">
        <f t="shared" si="0"/>
        <v>960</v>
      </c>
      <c r="H59" s="34">
        <v>101.76</v>
      </c>
      <c r="I59" s="35">
        <f t="shared" si="1"/>
        <v>1017.6</v>
      </c>
      <c r="J59" s="34">
        <v>100.8</v>
      </c>
      <c r="K59" s="35">
        <f t="shared" si="2"/>
        <v>1008</v>
      </c>
      <c r="L59" s="22">
        <f t="shared" si="3"/>
        <v>99.52</v>
      </c>
      <c r="M59" s="22">
        <f t="shared" si="4"/>
        <v>96</v>
      </c>
      <c r="N59" s="22">
        <f t="shared" si="5"/>
        <v>99.52</v>
      </c>
      <c r="O59" s="19">
        <v>3</v>
      </c>
      <c r="P59" s="18">
        <f t="shared" si="6"/>
        <v>3.0859682435177471</v>
      </c>
      <c r="Q59" s="18">
        <f t="shared" si="7"/>
        <v>3.1008523347244243</v>
      </c>
      <c r="R59" s="33" t="s">
        <v>14</v>
      </c>
      <c r="S59" s="18">
        <f t="shared" si="8"/>
        <v>96</v>
      </c>
      <c r="T59" s="18">
        <f t="shared" si="9"/>
        <v>960</v>
      </c>
    </row>
    <row r="60" spans="1:20" ht="25.5">
      <c r="A60" s="20">
        <v>47</v>
      </c>
      <c r="B60" s="41" t="s">
        <v>80</v>
      </c>
      <c r="C60" s="84" t="s">
        <v>118</v>
      </c>
      <c r="D60" s="40" t="s">
        <v>29</v>
      </c>
      <c r="E60" s="38">
        <v>1</v>
      </c>
      <c r="F60" s="43">
        <v>82</v>
      </c>
      <c r="G60" s="39">
        <f t="shared" si="0"/>
        <v>82</v>
      </c>
      <c r="H60" s="34">
        <v>88.56</v>
      </c>
      <c r="I60" s="35">
        <f t="shared" si="1"/>
        <v>88.56</v>
      </c>
      <c r="J60" s="34">
        <v>86.1</v>
      </c>
      <c r="K60" s="35">
        <f t="shared" si="2"/>
        <v>86.1</v>
      </c>
      <c r="L60" s="22">
        <f t="shared" si="3"/>
        <v>85.553333333333327</v>
      </c>
      <c r="M60" s="22">
        <f t="shared" si="4"/>
        <v>82</v>
      </c>
      <c r="N60" s="22">
        <f t="shared" si="5"/>
        <v>85.55</v>
      </c>
      <c r="O60" s="19">
        <v>3</v>
      </c>
      <c r="P60" s="18">
        <f t="shared" si="6"/>
        <v>3.3139905451484526</v>
      </c>
      <c r="Q60" s="18">
        <f t="shared" si="7"/>
        <v>3.8735960552658608</v>
      </c>
      <c r="R60" s="33" t="s">
        <v>14</v>
      </c>
      <c r="S60" s="18">
        <f t="shared" si="8"/>
        <v>82</v>
      </c>
      <c r="T60" s="18">
        <f t="shared" si="9"/>
        <v>82</v>
      </c>
    </row>
    <row r="61" spans="1:20" ht="30">
      <c r="A61" s="20">
        <v>48</v>
      </c>
      <c r="B61" s="50" t="s">
        <v>81</v>
      </c>
      <c r="C61" s="84" t="s">
        <v>120</v>
      </c>
      <c r="D61" s="40" t="s">
        <v>29</v>
      </c>
      <c r="E61" s="38">
        <v>2</v>
      </c>
      <c r="F61" s="43">
        <v>2784</v>
      </c>
      <c r="G61" s="39">
        <f t="shared" si="0"/>
        <v>5568</v>
      </c>
      <c r="H61" s="34">
        <v>2978.88</v>
      </c>
      <c r="I61" s="35">
        <f t="shared" si="1"/>
        <v>5957.76</v>
      </c>
      <c r="J61" s="34">
        <v>2923.2</v>
      </c>
      <c r="K61" s="35">
        <f t="shared" si="2"/>
        <v>5846.4</v>
      </c>
      <c r="L61" s="22">
        <f t="shared" si="3"/>
        <v>2895.36</v>
      </c>
      <c r="M61" s="22">
        <f t="shared" si="4"/>
        <v>2784</v>
      </c>
      <c r="N61" s="22">
        <f t="shared" si="5"/>
        <v>2895.36</v>
      </c>
      <c r="O61" s="19">
        <v>3</v>
      </c>
      <c r="P61" s="18">
        <f t="shared" si="6"/>
        <v>100.37854750891748</v>
      </c>
      <c r="Q61" s="18">
        <f t="shared" si="7"/>
        <v>3.466876226407682</v>
      </c>
      <c r="R61" s="33" t="s">
        <v>14</v>
      </c>
      <c r="S61" s="18">
        <f t="shared" si="8"/>
        <v>2784</v>
      </c>
      <c r="T61" s="18">
        <f t="shared" si="9"/>
        <v>5568</v>
      </c>
    </row>
    <row r="62" spans="1:20" ht="25.5">
      <c r="A62" s="20">
        <v>49</v>
      </c>
      <c r="B62" s="41" t="s">
        <v>82</v>
      </c>
      <c r="C62" s="84" t="s">
        <v>113</v>
      </c>
      <c r="D62" s="40" t="s">
        <v>29</v>
      </c>
      <c r="E62" s="38">
        <v>20</v>
      </c>
      <c r="F62" s="43">
        <v>64.2</v>
      </c>
      <c r="G62" s="39">
        <f t="shared" si="0"/>
        <v>1284</v>
      </c>
      <c r="H62" s="34">
        <v>68.69</v>
      </c>
      <c r="I62" s="35">
        <f t="shared" si="1"/>
        <v>1373.8</v>
      </c>
      <c r="J62" s="34">
        <v>64.84</v>
      </c>
      <c r="K62" s="35">
        <f t="shared" si="2"/>
        <v>1296.8000000000002</v>
      </c>
      <c r="L62" s="22">
        <f t="shared" si="3"/>
        <v>65.91</v>
      </c>
      <c r="M62" s="22">
        <f t="shared" si="4"/>
        <v>64.2</v>
      </c>
      <c r="N62" s="22">
        <f t="shared" si="5"/>
        <v>65.91</v>
      </c>
      <c r="O62" s="19">
        <v>3</v>
      </c>
      <c r="P62" s="18">
        <f t="shared" si="6"/>
        <v>2.4287239447907591</v>
      </c>
      <c r="Q62" s="18">
        <f t="shared" si="7"/>
        <v>3.6849096416185092</v>
      </c>
      <c r="R62" s="33" t="s">
        <v>14</v>
      </c>
      <c r="S62" s="18">
        <f t="shared" si="8"/>
        <v>64.2</v>
      </c>
      <c r="T62" s="18">
        <f t="shared" si="9"/>
        <v>1284</v>
      </c>
    </row>
    <row r="63" spans="1:20" ht="25.5">
      <c r="A63" s="20">
        <v>50</v>
      </c>
      <c r="B63" s="41" t="s">
        <v>83</v>
      </c>
      <c r="C63" s="84" t="s">
        <v>119</v>
      </c>
      <c r="D63" s="40" t="s">
        <v>29</v>
      </c>
      <c r="E63" s="38">
        <v>1</v>
      </c>
      <c r="F63" s="43">
        <v>869</v>
      </c>
      <c r="G63" s="39">
        <f t="shared" ref="G63" si="12">E63*F63</f>
        <v>869</v>
      </c>
      <c r="H63" s="34">
        <v>947.21</v>
      </c>
      <c r="I63" s="35">
        <f t="shared" ref="I63" si="13">E63*H63</f>
        <v>947.21</v>
      </c>
      <c r="J63" s="34">
        <v>903.76</v>
      </c>
      <c r="K63" s="35">
        <f t="shared" ref="K63" si="14">E63*J63</f>
        <v>903.76</v>
      </c>
      <c r="L63" s="22">
        <f t="shared" ref="L63" si="15">SUM(F63,H63,J63)/O63</f>
        <v>679.99250000000006</v>
      </c>
      <c r="M63" s="22">
        <f t="shared" si="4"/>
        <v>869</v>
      </c>
      <c r="N63" s="22">
        <f t="shared" ref="N63" si="16">ROUND(L63,2)</f>
        <v>679.99</v>
      </c>
      <c r="O63" s="19">
        <v>4</v>
      </c>
      <c r="P63" s="18">
        <f t="shared" ref="P63" si="17">STDEV(F63,H63,J63)</f>
        <v>39.185380352030968</v>
      </c>
      <c r="Q63" s="18">
        <f t="shared" ref="Q63" si="18">P63/L63*100</f>
        <v>5.7626194924254266</v>
      </c>
      <c r="R63" s="33" t="s">
        <v>14</v>
      </c>
      <c r="S63" s="18">
        <f t="shared" si="8"/>
        <v>869</v>
      </c>
      <c r="T63" s="18">
        <f t="shared" si="9"/>
        <v>869</v>
      </c>
    </row>
    <row r="64" spans="1:20" ht="25.5">
      <c r="A64" s="20">
        <v>51</v>
      </c>
      <c r="B64" s="41" t="s">
        <v>84</v>
      </c>
      <c r="C64" s="84" t="s">
        <v>121</v>
      </c>
      <c r="D64" s="40" t="s">
        <v>86</v>
      </c>
      <c r="E64" s="38">
        <v>3</v>
      </c>
      <c r="F64" s="43">
        <v>749</v>
      </c>
      <c r="G64" s="39">
        <f t="shared" si="0"/>
        <v>2247</v>
      </c>
      <c r="H64" s="34">
        <v>808.92</v>
      </c>
      <c r="I64" s="35">
        <f t="shared" si="1"/>
        <v>2426.7599999999998</v>
      </c>
      <c r="J64" s="34">
        <v>771.47</v>
      </c>
      <c r="K64" s="35">
        <f t="shared" si="2"/>
        <v>2314.41</v>
      </c>
      <c r="L64" s="22">
        <f t="shared" si="3"/>
        <v>776.46333333333348</v>
      </c>
      <c r="M64" s="22">
        <f t="shared" si="4"/>
        <v>749</v>
      </c>
      <c r="N64" s="22">
        <f t="shared" si="5"/>
        <v>776.46</v>
      </c>
      <c r="O64" s="19">
        <v>3</v>
      </c>
      <c r="P64" s="18">
        <f t="shared" si="6"/>
        <v>30.270474613612052</v>
      </c>
      <c r="Q64" s="18">
        <f t="shared" si="7"/>
        <v>3.898506640830266</v>
      </c>
      <c r="R64" s="33" t="s">
        <v>14</v>
      </c>
      <c r="S64" s="18">
        <f t="shared" si="8"/>
        <v>749</v>
      </c>
      <c r="T64" s="18">
        <f t="shared" si="9"/>
        <v>2247</v>
      </c>
    </row>
    <row r="65" spans="1:20" ht="15.75">
      <c r="A65" s="72" t="s">
        <v>9</v>
      </c>
      <c r="B65" s="73"/>
      <c r="C65" s="25"/>
      <c r="D65" s="26"/>
      <c r="E65" s="44">
        <f>SUM(E14:E64)</f>
        <v>2803</v>
      </c>
      <c r="F65" s="45"/>
      <c r="G65" s="46">
        <f>SUM(G14:G64)</f>
        <v>678213.61</v>
      </c>
      <c r="H65" s="47"/>
      <c r="I65" s="46">
        <f>SUM(I14:I64)</f>
        <v>731309.59</v>
      </c>
      <c r="J65" s="48"/>
      <c r="K65" s="46">
        <f>SUM(K14:K64)</f>
        <v>702798.32000000018</v>
      </c>
      <c r="L65" s="27"/>
      <c r="M65" s="27"/>
      <c r="N65" s="27"/>
      <c r="O65" s="27"/>
      <c r="P65" s="27"/>
      <c r="Q65" s="27"/>
      <c r="R65" s="27"/>
      <c r="S65" s="27"/>
      <c r="T65" s="49">
        <f>SUM(T14:T64)</f>
        <v>678213.61</v>
      </c>
    </row>
    <row r="66" spans="1:20">
      <c r="A66" s="8"/>
      <c r="B66" s="8"/>
      <c r="C66" s="8"/>
      <c r="D66" s="10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>
      <c r="A67" s="8"/>
      <c r="B67" s="8"/>
      <c r="C67" s="8"/>
      <c r="D67" s="10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>
      <c r="A68" s="8"/>
      <c r="B68" s="8"/>
      <c r="C68" s="8"/>
      <c r="D68" s="10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ht="28.5" customHeight="1">
      <c r="A69" s="15"/>
      <c r="B69" s="37" t="s">
        <v>15</v>
      </c>
      <c r="C69" s="37"/>
      <c r="D69" s="37"/>
      <c r="E69" s="67" t="s">
        <v>24</v>
      </c>
      <c r="F69" s="67"/>
      <c r="G69" s="67"/>
      <c r="H69" s="67"/>
      <c r="I69" s="24"/>
      <c r="J69" s="15"/>
      <c r="K69" s="15"/>
      <c r="L69" s="15"/>
      <c r="M69" s="15"/>
      <c r="N69" s="15"/>
      <c r="O69" s="15"/>
      <c r="P69" s="17"/>
      <c r="Q69" s="4"/>
      <c r="R69" s="4"/>
      <c r="S69" s="4"/>
      <c r="T69" s="4"/>
    </row>
    <row r="70" spans="1:20" ht="18.75">
      <c r="A70" s="15"/>
      <c r="B70" s="23"/>
      <c r="C70" s="23"/>
      <c r="D70" s="23"/>
      <c r="E70" s="66"/>
      <c r="F70" s="66"/>
      <c r="G70" s="66"/>
      <c r="H70" s="66"/>
      <c r="I70" s="24"/>
      <c r="J70" s="15"/>
      <c r="K70" s="15"/>
      <c r="L70" s="15"/>
      <c r="M70" s="15"/>
      <c r="N70" s="15"/>
      <c r="O70" s="15"/>
      <c r="P70" s="17"/>
      <c r="Q70" s="4"/>
      <c r="R70" s="4"/>
      <c r="S70" s="4"/>
      <c r="T70" s="4"/>
    </row>
    <row r="71" spans="1:20" ht="18.75">
      <c r="A71" s="15"/>
      <c r="B71" s="15"/>
      <c r="C71" s="15"/>
      <c r="D71" s="15"/>
      <c r="E71" s="16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7"/>
      <c r="Q71" s="4"/>
      <c r="R71" s="4"/>
      <c r="S71" s="4"/>
      <c r="T71" s="4"/>
    </row>
  </sheetData>
  <mergeCells count="33">
    <mergeCell ref="A65:B65"/>
    <mergeCell ref="B11:B13"/>
    <mergeCell ref="B9:C9"/>
    <mergeCell ref="S11:S13"/>
    <mergeCell ref="R12:R13"/>
    <mergeCell ref="F11:K11"/>
    <mergeCell ref="L11:R11"/>
    <mergeCell ref="H12:I12"/>
    <mergeCell ref="J12:K12"/>
    <mergeCell ref="A11:A13"/>
    <mergeCell ref="D9:R9"/>
    <mergeCell ref="C11:C13"/>
    <mergeCell ref="P12:P13"/>
    <mergeCell ref="Q12:Q13"/>
    <mergeCell ref="E70:H70"/>
    <mergeCell ref="E69:H69"/>
    <mergeCell ref="F12:G12"/>
    <mergeCell ref="N12:N13"/>
    <mergeCell ref="O12:O13"/>
    <mergeCell ref="L12:L13"/>
    <mergeCell ref="D11:E12"/>
    <mergeCell ref="M12:M13"/>
    <mergeCell ref="D8:R8"/>
    <mergeCell ref="T11:T13"/>
    <mergeCell ref="B8:C8"/>
    <mergeCell ref="O2:T2"/>
    <mergeCell ref="B1:I1"/>
    <mergeCell ref="D6:R6"/>
    <mergeCell ref="D7:R7"/>
    <mergeCell ref="P1:T1"/>
    <mergeCell ref="D5:R5"/>
    <mergeCell ref="A3:T3"/>
    <mergeCell ref="B5:C5"/>
  </mergeCells>
  <phoneticPr fontId="22" type="noConversion"/>
  <conditionalFormatting sqref="R14:T64">
    <cfRule type="containsText" dxfId="2" priority="10" operator="containsText" text="НЕОДНОРОДНЫЕ">
      <formula>NOT(ISERROR(SEARCH("НЕОДНОРОДНЫЕ",R14)))</formula>
    </cfRule>
    <cfRule type="containsText" dxfId="1" priority="11" operator="containsText" text="ОДНОРОДНЫЕ">
      <formula>NOT(ISERROR(SEARCH("ОДНОРОДНЫЕ",R14)))</formula>
    </cfRule>
    <cfRule type="containsText" dxfId="0" priority="12" operator="containsText" text="НЕОДНОРОДНЫЕ">
      <formula>NOT(ISERROR(SEARCH("НЕОДНОРОДНЫЕ",R14)))</formula>
    </cfRule>
  </conditionalFormatting>
  <pageMargins left="0.23622047244094491" right="0.23622047244094491" top="0.74803149606299213" bottom="0.74803149606299213" header="0.51181102362204722" footer="0.51181102362204722"/>
  <pageSetup paperSize="9" scale="58" firstPageNumber="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НМЦД зуботехн.услуги</vt:lpstr>
      <vt:lpstr>'НМЦД зуботехн.услуги'!Область_печати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Яглинская Ксения Александровна</dc:creator>
  <dc:description/>
  <cp:lastModifiedBy>Zakupki</cp:lastModifiedBy>
  <cp:revision>9</cp:revision>
  <cp:lastPrinted>2024-06-28T10:41:30Z</cp:lastPrinted>
  <dcterms:created xsi:type="dcterms:W3CDTF">2006-09-28T05:33:49Z</dcterms:created>
  <dcterms:modified xsi:type="dcterms:W3CDTF">2024-06-28T14:18:48Z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