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540" windowHeight="11670"/>
  </bookViews>
  <sheets>
    <sheet name="Обоснование НМЦД" sheetId="1" r:id="rId1"/>
  </sheets>
  <calcPr calcId="145621" refMode="R1C1"/>
</workbook>
</file>

<file path=xl/calcChain.xml><?xml version="1.0" encoding="utf-8"?>
<calcChain xmlns="http://schemas.openxmlformats.org/spreadsheetml/2006/main">
  <c r="D16" i="1" l="1"/>
  <c r="D15" i="1"/>
  <c r="D14" i="1"/>
  <c r="D13" i="1"/>
  <c r="R13" i="1" l="1"/>
  <c r="F15" i="1" l="1"/>
  <c r="F16" i="1"/>
  <c r="R14" i="1" l="1"/>
  <c r="R15" i="1"/>
  <c r="R16" i="1"/>
  <c r="P13" i="1"/>
  <c r="P14" i="1"/>
  <c r="P15" i="1"/>
  <c r="P16" i="1"/>
  <c r="J13" i="1"/>
  <c r="J14" i="1"/>
  <c r="J15" i="1"/>
  <c r="J16" i="1"/>
  <c r="H13" i="1"/>
  <c r="H14" i="1"/>
  <c r="H15" i="1"/>
  <c r="H16" i="1"/>
  <c r="F13" i="1"/>
  <c r="F14" i="1"/>
  <c r="Q13" i="1" l="1"/>
  <c r="Q14" i="1"/>
  <c r="V14" i="1" s="1"/>
  <c r="Q15" i="1"/>
  <c r="V15" i="1" s="1"/>
  <c r="Q16" i="1"/>
  <c r="V16" i="1" s="1"/>
  <c r="V13" i="1" l="1"/>
  <c r="S13" i="1"/>
  <c r="T13" i="1" s="1"/>
  <c r="U13" i="1" s="1"/>
  <c r="S14" i="1"/>
  <c r="T14" i="1" s="1"/>
  <c r="U14" i="1" s="1"/>
  <c r="S15" i="1"/>
  <c r="T15" i="1" s="1"/>
  <c r="U15" i="1" s="1"/>
  <c r="S16" i="1"/>
  <c r="T16" i="1" s="1"/>
  <c r="U16" i="1" s="1"/>
  <c r="V17" i="1"/>
  <c r="E8" i="1" s="1"/>
</calcChain>
</file>

<file path=xl/sharedStrings.xml><?xml version="1.0" encoding="utf-8"?>
<sst xmlns="http://schemas.openxmlformats.org/spreadsheetml/2006/main" count="58" uniqueCount="43">
  <si>
    <t>Раздел №3</t>
  </si>
  <si>
    <t>к обоснованию начальной (максимальной) цены договора</t>
  </si>
  <si>
    <t>РАСЧЕТ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</si>
  <si>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</si>
  <si>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</si>
  <si>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</si>
  <si>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</si>
  <si>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</si>
  <si>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</si>
  <si>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</si>
  <si>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</si>
  <si>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</si>
  <si>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</si>
  <si>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</si>
  <si>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</si>
  <si>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</si>
  <si>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</si>
  <si>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</si>
  <si>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</si>
  <si>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</si>
  <si>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</si>
  <si>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</si>
  <si>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</si>
  <si>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</si>
  <si>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</si>
  <si>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</si>
  <si>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</si>
  <si>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</si>
  <si>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</si>
  <si>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</si>
  <si>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Наименование товара (работ, услуг)</t>
  </si>
  <si>
    <t xml:space="preserve"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 </t>
  </si>
  <si>
    <t>обоснования цены  единицы товара, работы, услуги</t>
  </si>
  <si>
    <t>НМЦД</t>
  </si>
  <si>
    <t xml:space="preserve">Операторы линии </t>
  </si>
  <si>
    <t>Уборщицы</t>
  </si>
  <si>
    <t>Сотрудники в столовую</t>
  </si>
  <si>
    <t xml:space="preserve">Сотрудники на склад, грузчики </t>
  </si>
  <si>
    <t>№ 2657 от 09.12.2024 г.</t>
  </si>
  <si>
    <t>цена за ед., руб</t>
  </si>
  <si>
    <t>час</t>
  </si>
  <si>
    <t>б/н от 28.11.2024 г.</t>
  </si>
  <si>
    <t>б/н от 06.12.2024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</si>
</sst>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/>
    </xf>
    <xf numFmtId="4" fontId="20" fillId="0" borderId="0" xfId="0" applyNumberFormat="1" applyFont="1"/>
    <xf numFmtId="164" fontId="1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4" fontId="15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wrapText="1"/>
    </xf>
    <xf numFmtId="3" fontId="12" fillId="0" borderId="0" xfId="0" applyNumberFormat="1" applyFont="1" applyAlignment="1">
      <alignment horizontal="center" vertical="top"/>
    </xf>
    <xf numFmtId="4" fontId="12" fillId="0" borderId="1" xfId="0" applyNumberFormat="1" applyFont="1" applyBorder="1" applyAlignment="1">
      <alignment horizontal="center" vertical="top" shrinkToFit="1"/>
    </xf>
    <xf numFmtId="4" fontId="12" fillId="4" borderId="1" xfId="0" applyNumberFormat="1" applyFont="1" applyFill="1" applyBorder="1" applyAlignment="1">
      <alignment horizontal="center" vertical="top" shrinkToFit="1"/>
    </xf>
    <xf numFmtId="4" fontId="12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shrinkToFit="1"/>
    </xf>
    <xf numFmtId="4" fontId="12" fillId="4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2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20</xdr:row>
      <xdr:rowOff>998367</xdr:rowOff>
    </xdr:from>
    <xdr:to>
      <xdr:col>3</xdr:col>
      <xdr:colOff>228600</xdr:colOff>
      <xdr:row>20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21</xdr:row>
      <xdr:rowOff>422036</xdr:rowOff>
    </xdr:from>
    <xdr:to>
      <xdr:col>4</xdr:col>
      <xdr:colOff>229029</xdr:colOff>
      <xdr:row>22</xdr:row>
      <xdr:rowOff>3812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6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7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4" zoomScale="120" zoomScaleNormal="120" workbookViewId="0">
      <selection activeCell="I12" sqref="I12"/>
    </sheetView>
  </sheetViews>
  <sheetFormatPr defaultRowHeight="15" x14ac:dyDescent="0.25"/>
  <cols>
    <col min="1" max="1" width="4.5703125" style="1" customWidth="1"/>
    <col min="2" max="2" width="36.140625" style="1" customWidth="1"/>
    <col min="3" max="3" width="9.42578125" style="1" customWidth="1"/>
    <col min="4" max="5" width="11.5703125" style="1" customWidth="1"/>
    <col min="6" max="6" width="11" style="1" customWidth="1"/>
    <col min="7" max="7" width="13" style="1" customWidth="1"/>
    <col min="8" max="8" width="11" style="1" customWidth="1"/>
    <col min="9" max="9" width="11.7109375" style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11.28515625" style="1" customWidth="1"/>
    <col min="16" max="16" width="13.28515625" style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5" style="2" customWidth="1"/>
    <col min="23" max="23" width="10.5703125" style="1" customWidth="1"/>
    <col min="24" max="24" width="11.28515625" style="1" bestFit="1" customWidth="1"/>
    <col min="25" max="29" width="8.85546875" style="1"/>
    <col min="30" max="30" width="11.5703125" style="1" bestFit="1" customWidth="1"/>
    <col min="31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30" s="3" customFormat="1" ht="12" x14ac:dyDescent="0.25">
      <c r="F1" s="4"/>
      <c r="G1" s="4"/>
      <c r="H1" s="4"/>
      <c r="V1" s="5" t="s">
        <v>0</v>
      </c>
    </row>
    <row r="2" spans="1:30" s="3" customFormat="1" ht="12" x14ac:dyDescent="0.25">
      <c r="F2" s="4"/>
      <c r="G2" s="4"/>
      <c r="H2" s="4"/>
      <c r="V2" s="5" t="s">
        <v>1</v>
      </c>
    </row>
    <row r="3" spans="1:30" s="6" customFormat="1" ht="11.25" x14ac:dyDescent="0.25"/>
    <row r="4" spans="1:30" ht="15.75" x14ac:dyDescent="0.2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30" ht="15.75" x14ac:dyDescent="0.25">
      <c r="A5" s="56" t="s">
        <v>32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30" ht="15.7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30" s="7" customFormat="1" ht="11.25" x14ac:dyDescent="0.25">
      <c r="T7" s="6"/>
      <c r="U7" s="6"/>
    </row>
    <row r="8" spans="1:30" s="8" customFormat="1" ht="35.25" customHeight="1" x14ac:dyDescent="0.25">
      <c r="A8" s="58" t="s">
        <v>33</v>
      </c>
      <c r="B8" s="59"/>
      <c r="C8" s="59"/>
      <c r="D8" s="59"/>
      <c r="E8" s="60">
        <f>V17</f>
        <v>48996430.159999996</v>
      </c>
      <c r="F8" s="60"/>
      <c r="G8" s="61" t="s">
        <v>3</v>
      </c>
      <c r="H8" s="61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4</v>
      </c>
      <c r="V8" s="12"/>
    </row>
    <row r="9" spans="1:30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5</v>
      </c>
      <c r="V9" s="17"/>
    </row>
    <row r="10" spans="1:30" ht="15" customHeight="1" x14ac:dyDescent="0.25">
      <c r="A10" s="62" t="s">
        <v>6</v>
      </c>
      <c r="B10" s="62" t="s">
        <v>30</v>
      </c>
      <c r="C10" s="62" t="s">
        <v>7</v>
      </c>
      <c r="D10" s="62"/>
      <c r="E10" s="63" t="s">
        <v>8</v>
      </c>
      <c r="F10" s="63"/>
      <c r="G10" s="63" t="s">
        <v>9</v>
      </c>
      <c r="H10" s="63"/>
      <c r="I10" s="63" t="s">
        <v>10</v>
      </c>
      <c r="J10" s="63"/>
      <c r="K10" s="63" t="s">
        <v>11</v>
      </c>
      <c r="L10" s="63"/>
      <c r="M10" s="63" t="s">
        <v>12</v>
      </c>
      <c r="N10" s="63"/>
      <c r="O10" s="63" t="s">
        <v>11</v>
      </c>
      <c r="P10" s="63"/>
      <c r="Q10" s="65" t="s">
        <v>13</v>
      </c>
      <c r="R10" s="62" t="s">
        <v>14</v>
      </c>
      <c r="S10" s="62" t="s">
        <v>15</v>
      </c>
      <c r="T10" s="62" t="s">
        <v>16</v>
      </c>
      <c r="U10" s="62" t="s">
        <v>17</v>
      </c>
      <c r="V10" s="65" t="s">
        <v>18</v>
      </c>
    </row>
    <row r="11" spans="1:30" ht="27" customHeight="1" x14ac:dyDescent="0.25">
      <c r="A11" s="62"/>
      <c r="B11" s="62"/>
      <c r="C11" s="62"/>
      <c r="D11" s="62"/>
      <c r="E11" s="64" t="s">
        <v>41</v>
      </c>
      <c r="F11" s="64"/>
      <c r="G11" s="64" t="s">
        <v>42</v>
      </c>
      <c r="H11" s="64"/>
      <c r="I11" s="64" t="s">
        <v>41</v>
      </c>
      <c r="J11" s="64"/>
      <c r="K11" s="64"/>
      <c r="L11" s="64"/>
      <c r="M11" s="64"/>
      <c r="N11" s="64"/>
      <c r="O11" s="64" t="s">
        <v>38</v>
      </c>
      <c r="P11" s="64"/>
      <c r="Q11" s="65"/>
      <c r="R11" s="62"/>
      <c r="S11" s="62"/>
      <c r="T11" s="62"/>
      <c r="U11" s="62"/>
      <c r="V11" s="65"/>
    </row>
    <row r="12" spans="1:30" ht="27" customHeight="1" x14ac:dyDescent="0.25">
      <c r="A12" s="62"/>
      <c r="B12" s="62"/>
      <c r="C12" s="50" t="s">
        <v>19</v>
      </c>
      <c r="D12" s="18" t="s">
        <v>20</v>
      </c>
      <c r="E12" s="51" t="s">
        <v>39</v>
      </c>
      <c r="F12" s="51" t="s">
        <v>22</v>
      </c>
      <c r="G12" s="51" t="s">
        <v>39</v>
      </c>
      <c r="H12" s="51" t="s">
        <v>22</v>
      </c>
      <c r="I12" s="51" t="s">
        <v>39</v>
      </c>
      <c r="J12" s="51" t="s">
        <v>22</v>
      </c>
      <c r="K12" s="51" t="s">
        <v>21</v>
      </c>
      <c r="L12" s="51" t="s">
        <v>22</v>
      </c>
      <c r="M12" s="51" t="s">
        <v>21</v>
      </c>
      <c r="N12" s="51" t="s">
        <v>22</v>
      </c>
      <c r="O12" s="51" t="s">
        <v>39</v>
      </c>
      <c r="P12" s="51" t="s">
        <v>22</v>
      </c>
      <c r="Q12" s="65"/>
      <c r="R12" s="62"/>
      <c r="S12" s="62"/>
      <c r="T12" s="62"/>
      <c r="U12" s="62"/>
      <c r="V12" s="65"/>
    </row>
    <row r="13" spans="1:30" ht="15.75" thickBot="1" x14ac:dyDescent="0.25">
      <c r="A13" s="41">
        <v>1</v>
      </c>
      <c r="B13" s="31" t="s">
        <v>34</v>
      </c>
      <c r="C13" s="50" t="s">
        <v>40</v>
      </c>
      <c r="D13" s="48">
        <f>42*2655</f>
        <v>111510</v>
      </c>
      <c r="E13" s="42"/>
      <c r="F13" s="43">
        <f t="shared" ref="F13:F16" si="0">E13*D13</f>
        <v>0</v>
      </c>
      <c r="G13" s="46">
        <v>250</v>
      </c>
      <c r="H13" s="44">
        <f t="shared" ref="H13:H16" si="1">G13*$D13</f>
        <v>27877500</v>
      </c>
      <c r="I13" s="47">
        <v>440</v>
      </c>
      <c r="J13" s="43">
        <f t="shared" ref="J13:J16" si="2">I13*$D13</f>
        <v>49064400</v>
      </c>
      <c r="K13" s="45"/>
      <c r="L13" s="43"/>
      <c r="M13" s="43"/>
      <c r="N13" s="43"/>
      <c r="O13" s="43">
        <v>672</v>
      </c>
      <c r="P13" s="44">
        <f t="shared" ref="P13:P16" si="3">O13*D13</f>
        <v>74934720</v>
      </c>
      <c r="Q13" s="43">
        <f t="shared" ref="Q13:Q16" si="4">ROUND(AVERAGE(E13,G13,I13,K13,M13),2)</f>
        <v>345</v>
      </c>
      <c r="R13" s="19">
        <f t="shared" ref="R13:R16" si="5">COUNTA(E13,G13,I13,K13,M13,O13)</f>
        <v>3</v>
      </c>
      <c r="S13" s="19">
        <f t="shared" ref="S13:S16" si="6">SQRT((IF(E13&gt;0,POWER(E13-Q13,2),0)+IF(G13&gt;0,POWER(G13-Q13,2),0)+IF(I13&gt;0,POWER(I13-Q13,2),0)+IF(K13&gt;0,POWER(K13-Q13,2),0)+IF(M13&gt;0,POWER(M13-Q13,2),0))/(R13-1))</f>
        <v>95</v>
      </c>
      <c r="T13" s="20">
        <f t="shared" ref="T13:T16" si="7">S13/Q13*100</f>
        <v>27.536231884057973</v>
      </c>
      <c r="U13" s="20" t="str">
        <f t="shared" ref="U13:U16" si="8">IF(T13&lt;33,$U$8,$U$9)</f>
        <v>ОДН</v>
      </c>
      <c r="V13" s="53">
        <f t="shared" ref="V13:V16" si="9">D13*Q13</f>
        <v>38470950</v>
      </c>
      <c r="AD13" s="38"/>
    </row>
    <row r="14" spans="1:30" ht="15.75" thickBot="1" x14ac:dyDescent="0.25">
      <c r="A14" s="41">
        <v>2</v>
      </c>
      <c r="B14" s="49" t="s">
        <v>37</v>
      </c>
      <c r="C14" s="50" t="s">
        <v>40</v>
      </c>
      <c r="D14" s="52">
        <f>15*1976</f>
        <v>29640</v>
      </c>
      <c r="E14" s="48">
        <v>250</v>
      </c>
      <c r="F14" s="43">
        <f t="shared" si="0"/>
        <v>7410000</v>
      </c>
      <c r="G14" s="54">
        <v>200</v>
      </c>
      <c r="H14" s="44">
        <f t="shared" si="1"/>
        <v>5928000</v>
      </c>
      <c r="I14" s="54">
        <v>420</v>
      </c>
      <c r="J14" s="43">
        <f t="shared" si="2"/>
        <v>12448800</v>
      </c>
      <c r="K14" s="45"/>
      <c r="L14" s="43"/>
      <c r="M14" s="43"/>
      <c r="N14" s="43"/>
      <c r="O14" s="43">
        <v>530</v>
      </c>
      <c r="P14" s="44">
        <f t="shared" si="3"/>
        <v>15709200</v>
      </c>
      <c r="Q14" s="43">
        <f t="shared" si="4"/>
        <v>290</v>
      </c>
      <c r="R14" s="19">
        <f t="shared" si="5"/>
        <v>4</v>
      </c>
      <c r="S14" s="19">
        <f t="shared" si="6"/>
        <v>94.162979278836886</v>
      </c>
      <c r="T14" s="20">
        <f t="shared" si="7"/>
        <v>32.469992854771341</v>
      </c>
      <c r="U14" s="20" t="str">
        <f t="shared" si="8"/>
        <v>ОДН</v>
      </c>
      <c r="V14" s="53">
        <f t="shared" si="9"/>
        <v>8595600</v>
      </c>
      <c r="W14" s="21"/>
    </row>
    <row r="15" spans="1:30" ht="15.75" thickBot="1" x14ac:dyDescent="0.25">
      <c r="A15" s="41">
        <v>3</v>
      </c>
      <c r="B15" s="49" t="s">
        <v>35</v>
      </c>
      <c r="C15" s="50" t="s">
        <v>40</v>
      </c>
      <c r="D15" s="52">
        <f>2*1976</f>
        <v>3952</v>
      </c>
      <c r="E15" s="48">
        <v>390</v>
      </c>
      <c r="F15" s="43">
        <f t="shared" si="0"/>
        <v>1541280</v>
      </c>
      <c r="G15" s="54">
        <v>215</v>
      </c>
      <c r="H15" s="44">
        <f t="shared" si="1"/>
        <v>849680</v>
      </c>
      <c r="I15" s="54">
        <v>320</v>
      </c>
      <c r="J15" s="43">
        <f t="shared" si="2"/>
        <v>1264640</v>
      </c>
      <c r="K15" s="45"/>
      <c r="L15" s="43"/>
      <c r="M15" s="43"/>
      <c r="N15" s="43"/>
      <c r="O15" s="43">
        <v>636</v>
      </c>
      <c r="P15" s="44">
        <f t="shared" si="3"/>
        <v>2513472</v>
      </c>
      <c r="Q15" s="43">
        <f t="shared" si="4"/>
        <v>308.33</v>
      </c>
      <c r="R15" s="19">
        <f t="shared" si="5"/>
        <v>4</v>
      </c>
      <c r="S15" s="19">
        <f t="shared" si="6"/>
        <v>71.91816344521969</v>
      </c>
      <c r="T15" s="20">
        <f t="shared" si="7"/>
        <v>23.325061928848861</v>
      </c>
      <c r="U15" s="20" t="str">
        <f t="shared" si="8"/>
        <v>ОДН</v>
      </c>
      <c r="V15" s="53">
        <f t="shared" si="9"/>
        <v>1218520.1599999999</v>
      </c>
      <c r="W15" s="21"/>
    </row>
    <row r="16" spans="1:30" ht="15.75" thickBot="1" x14ac:dyDescent="0.25">
      <c r="A16" s="41">
        <v>4</v>
      </c>
      <c r="B16" s="49" t="s">
        <v>36</v>
      </c>
      <c r="C16" s="50" t="s">
        <v>40</v>
      </c>
      <c r="D16" s="52">
        <f>1*1976</f>
        <v>1976</v>
      </c>
      <c r="E16" s="48">
        <v>390</v>
      </c>
      <c r="F16" s="43">
        <f t="shared" si="0"/>
        <v>770640</v>
      </c>
      <c r="G16" s="54">
        <v>270</v>
      </c>
      <c r="H16" s="44">
        <f t="shared" si="1"/>
        <v>533520</v>
      </c>
      <c r="I16" s="54">
        <v>420</v>
      </c>
      <c r="J16" s="43">
        <f t="shared" si="2"/>
        <v>829920</v>
      </c>
      <c r="K16" s="45"/>
      <c r="L16" s="43"/>
      <c r="M16" s="43"/>
      <c r="N16" s="43"/>
      <c r="O16" s="43">
        <v>470</v>
      </c>
      <c r="P16" s="44">
        <f t="shared" si="3"/>
        <v>928720</v>
      </c>
      <c r="Q16" s="43">
        <f t="shared" si="4"/>
        <v>360</v>
      </c>
      <c r="R16" s="19">
        <f t="shared" si="5"/>
        <v>4</v>
      </c>
      <c r="S16" s="19">
        <f t="shared" si="6"/>
        <v>64.807406984078597</v>
      </c>
      <c r="T16" s="20">
        <f t="shared" si="7"/>
        <v>18.00205749557739</v>
      </c>
      <c r="U16" s="20" t="str">
        <f t="shared" si="8"/>
        <v>ОДН</v>
      </c>
      <c r="V16" s="53">
        <f t="shared" si="9"/>
        <v>711360</v>
      </c>
      <c r="W16" s="21"/>
    </row>
    <row r="17" spans="1:30" s="22" customFormat="1" ht="27.75" customHeight="1" x14ac:dyDescent="0.25">
      <c r="A17" s="66" t="s">
        <v>23</v>
      </c>
      <c r="B17" s="67"/>
      <c r="C17" s="23"/>
      <c r="D17" s="24"/>
      <c r="E17" s="25"/>
      <c r="F17" s="40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>
        <f>SUM(V13:V16)</f>
        <v>48996430.159999996</v>
      </c>
      <c r="W17" s="36"/>
      <c r="X17" s="37"/>
      <c r="AD17" s="39"/>
    </row>
    <row r="18" spans="1:30" s="27" customFormat="1" x14ac:dyDescent="0.25">
      <c r="A18" s="28"/>
      <c r="S18" s="29"/>
    </row>
    <row r="19" spans="1:30" ht="33.75" hidden="1" customHeight="1" x14ac:dyDescent="0.25">
      <c r="A19" s="68" t="s">
        <v>24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</row>
    <row r="20" spans="1:30" ht="52.5" customHeight="1" x14ac:dyDescent="0.25">
      <c r="A20" s="71" t="s">
        <v>31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</row>
    <row r="21" spans="1:30" ht="100.5" customHeight="1" x14ac:dyDescent="0.25">
      <c r="A21" s="74" t="s">
        <v>25</v>
      </c>
      <c r="B21" s="75"/>
      <c r="C21" s="76" t="s">
        <v>26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</row>
    <row r="22" spans="1:30" ht="57.75" customHeight="1" x14ac:dyDescent="0.25">
      <c r="A22" s="74" t="s">
        <v>27</v>
      </c>
      <c r="B22" s="75"/>
      <c r="C22" s="76" t="s">
        <v>28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</row>
    <row r="23" spans="1:30" ht="44.25" customHeight="1" x14ac:dyDescent="0.25">
      <c r="A23" s="74" t="s">
        <v>15</v>
      </c>
      <c r="B23" s="75"/>
      <c r="C23" s="76" t="s">
        <v>29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</row>
    <row r="24" spans="1:30" ht="28.5" customHeight="1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30"/>
      <c r="V24" s="30"/>
    </row>
    <row r="25" spans="1:30" x14ac:dyDescent="0.25">
      <c r="B25" s="31"/>
      <c r="C25" s="31"/>
      <c r="D25" s="32"/>
      <c r="E25" s="33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5"/>
      <c r="S25" s="33"/>
      <c r="T25" s="33"/>
      <c r="U25" s="33"/>
      <c r="V25" s="33"/>
    </row>
  </sheetData>
  <mergeCells count="37">
    <mergeCell ref="A24:T24"/>
    <mergeCell ref="A22:B22"/>
    <mergeCell ref="C22:V22"/>
    <mergeCell ref="A23:B23"/>
    <mergeCell ref="C23:V23"/>
    <mergeCell ref="A17:B17"/>
    <mergeCell ref="A19:V19"/>
    <mergeCell ref="A20:V20"/>
    <mergeCell ref="A21:B21"/>
    <mergeCell ref="C21:V21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C10:D11"/>
    <mergeCell ref="E10:F10"/>
    <mergeCell ref="G10:H10"/>
    <mergeCell ref="E11:F11"/>
    <mergeCell ref="G11:H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Harkovats</cp:lastModifiedBy>
  <cp:revision>3</cp:revision>
  <dcterms:created xsi:type="dcterms:W3CDTF">2021-01-18T05:46:41Z</dcterms:created>
  <dcterms:modified xsi:type="dcterms:W3CDTF">2024-12-12T11:19:31Z</dcterms:modified>
</cp:coreProperties>
</file>