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КУПКА ДТ 1Й КВАРТАЛ 2025\"/>
    </mc:Choice>
  </mc:AlternateContent>
  <bookViews>
    <workbookView xWindow="0" yWindow="0" windowWidth="24750" windowHeight="11730"/>
  </bookViews>
  <sheets>
    <sheet name="Обоснование НМЦД" sheetId="1" r:id="rId1"/>
  </sheets>
  <calcPr calcId="162913" refMode="R1C1"/>
</workbook>
</file>

<file path=xl/calcChain.xml><?xml version="1.0" encoding="utf-8"?>
<calcChain xmlns="http://schemas.openxmlformats.org/spreadsheetml/2006/main">
  <c r="J14" i="1" l="1"/>
  <c r="J15" i="1"/>
  <c r="H14" i="1"/>
  <c r="H15" i="1"/>
  <c r="F14" i="1"/>
  <c r="F15" i="1"/>
  <c r="R14" i="1" l="1"/>
  <c r="S14" i="1" s="1"/>
  <c r="R15" i="1"/>
  <c r="S15" i="1" s="1"/>
  <c r="Q14" i="1"/>
  <c r="V14" i="1" s="1"/>
  <c r="Q15" i="1"/>
  <c r="V15" i="1" s="1"/>
  <c r="J13" i="1"/>
  <c r="H13" i="1"/>
  <c r="F13" i="1"/>
  <c r="T15" i="1" l="1"/>
  <c r="U15" i="1" s="1"/>
  <c r="T14" i="1"/>
  <c r="U14" i="1" s="1"/>
  <c r="R13" i="1"/>
  <c r="Q13" i="1"/>
  <c r="V13" i="1" s="1"/>
  <c r="E8" i="1" s="1"/>
  <c r="S13" i="1" l="1"/>
  <c r="T13" i="1" s="1"/>
  <c r="U13" i="1" s="1"/>
</calcChain>
</file>

<file path=xl/sharedStrings.xml><?xml version="1.0" encoding="utf-8"?>
<sst xmlns="http://schemas.openxmlformats.org/spreadsheetml/2006/main" count="50" uniqueCount="39">
  <si>
    <t>Раздел №3</t>
  </si>
  <si>
    <t>к обоснованию начальной (максимальной) цены договора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</si>
  <si>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</si>
  <si>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</si>
  <si>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</si>
  <si>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</si>
  <si>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</si>
  <si>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</si>
  <si>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</si>
  <si>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</si>
  <si>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</si>
  <si>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</si>
  <si>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</si>
  <si>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</si>
  <si>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</si>
  <si>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</si>
  <si>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</si>
  <si>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</si>
  <si>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</si>
  <si>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</si>
  <si>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</si>
  <si>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</si>
  <si>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</si>
  <si>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</si>
  <si>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</si>
  <si>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</si>
  <si>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</si>
  <si>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</si>
  <si>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</si>
  <si>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Наименование товара (работ, услуг)</t>
  </si>
  <si>
    <t xml:space="preserve"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 </t>
  </si>
  <si>
    <t>НМЦД</t>
  </si>
  <si>
    <t>литров</t>
  </si>
  <si>
    <t>№ б/н от 11.12.2024</t>
  </si>
  <si>
    <t>№ б/н от 04.12.2024</t>
  </si>
  <si>
    <t>№ б/н от 05.12.2024</t>
  </si>
  <si>
    <t>обоснования цены  единицы товара, работы, услуги для нужд МБУ «Специализированная служба по вопросам похоронного дела» г.Новокузнецк</t>
  </si>
  <si>
    <t xml:space="preserve">Сведения о начальной (максимальной) цене договора на поставку дизельного топлива
Поставка дизельного топлива для нужд МБУ «Специализированная служба по вопросам похоронного дела» г.Новокузнецк
</t>
  </si>
  <si>
    <t>Дизельное топливо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</si>
</sst>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/>
    </xf>
    <xf numFmtId="4" fontId="20" fillId="0" borderId="0" xfId="0" applyNumberFormat="1" applyFont="1"/>
    <xf numFmtId="164" fontId="1" fillId="0" borderId="0" xfId="0" applyNumberFormat="1" applyFont="1" applyAlignment="1">
      <alignment vertical="top"/>
    </xf>
    <xf numFmtId="164" fontId="15" fillId="0" borderId="0" xfId="0" applyNumberFormat="1" applyFont="1" applyAlignment="1">
      <alignment vertical="top"/>
    </xf>
    <xf numFmtId="4" fontId="15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24" fillId="0" borderId="0" xfId="0" applyFont="1" applyAlignment="1"/>
    <xf numFmtId="3" fontId="24" fillId="0" borderId="7" xfId="0" applyNumberFormat="1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shrinkToFit="1"/>
    </xf>
    <xf numFmtId="4" fontId="12" fillId="4" borderId="1" xfId="0" applyNumberFormat="1" applyFont="1" applyFill="1" applyBorder="1" applyAlignment="1">
      <alignment horizontal="center" vertical="top" shrinkToFit="1"/>
    </xf>
    <xf numFmtId="4" fontId="12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12" fillId="0" borderId="0" xfId="0" applyNumberFormat="1" applyFont="1" applyAlignment="1">
      <alignment horizontal="center" vertical="top"/>
    </xf>
    <xf numFmtId="0" fontId="23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9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22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1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19</xdr:row>
      <xdr:rowOff>998367</xdr:rowOff>
    </xdr:from>
    <xdr:to>
      <xdr:col>3</xdr:col>
      <xdr:colOff>228600</xdr:colOff>
      <xdr:row>19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20</xdr:row>
      <xdr:rowOff>422036</xdr:rowOff>
    </xdr:from>
    <xdr:to>
      <xdr:col>4</xdr:col>
      <xdr:colOff>229029</xdr:colOff>
      <xdr:row>21</xdr:row>
      <xdr:rowOff>3812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6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672716" y="8955402"/>
          <a:ext cx="1070608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7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672716" y="8955402"/>
          <a:ext cx="1070608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D4" zoomScale="160" zoomScaleNormal="160" workbookViewId="0">
      <selection activeCell="V17" sqref="V17"/>
    </sheetView>
  </sheetViews>
  <sheetFormatPr defaultRowHeight="15" x14ac:dyDescent="0.25"/>
  <cols>
    <col min="1" max="1" width="4.5703125" style="1" customWidth="1"/>
    <col min="2" max="2" width="36.140625" style="1" customWidth="1"/>
    <col min="3" max="3" width="9.42578125" style="1" customWidth="1"/>
    <col min="4" max="5" width="11.5703125" style="1" customWidth="1"/>
    <col min="6" max="6" width="11" style="1" customWidth="1"/>
    <col min="7" max="7" width="13" style="1" customWidth="1"/>
    <col min="8" max="8" width="11" style="1" customWidth="1"/>
    <col min="9" max="9" width="11.7109375" style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7.42578125" style="2" customWidth="1"/>
    <col min="23" max="23" width="10.5703125" style="1" customWidth="1"/>
    <col min="24" max="24" width="11.28515625" style="1" bestFit="1" customWidth="1"/>
    <col min="25" max="29" width="8.85546875" style="1"/>
    <col min="30" max="30" width="11.5703125" style="1" bestFit="1" customWidth="1"/>
    <col min="31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30" s="3" customFormat="1" ht="12" x14ac:dyDescent="0.25">
      <c r="F1" s="4"/>
      <c r="G1" s="4"/>
      <c r="H1" s="4"/>
      <c r="V1" s="5" t="s">
        <v>0</v>
      </c>
    </row>
    <row r="2" spans="1:30" s="3" customFormat="1" ht="12" x14ac:dyDescent="0.25">
      <c r="F2" s="4"/>
      <c r="G2" s="4"/>
      <c r="H2" s="4"/>
      <c r="V2" s="5" t="s">
        <v>1</v>
      </c>
    </row>
    <row r="3" spans="1:30" s="6" customFormat="1" ht="11.25" x14ac:dyDescent="0.25"/>
    <row r="4" spans="1:30" ht="15.75" x14ac:dyDescent="0.25">
      <c r="A4" s="78" t="s">
        <v>37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</row>
    <row r="5" spans="1:30" ht="27" customHeight="1" x14ac:dyDescent="0.25">
      <c r="A5" s="78" t="s">
        <v>36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30" ht="15.75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30" s="7" customFormat="1" ht="11.25" x14ac:dyDescent="0.25">
      <c r="T7" s="6"/>
      <c r="U7" s="6"/>
    </row>
    <row r="8" spans="1:30" s="8" customFormat="1" ht="35.25" customHeight="1" x14ac:dyDescent="0.25">
      <c r="A8" s="80" t="s">
        <v>31</v>
      </c>
      <c r="B8" s="81"/>
      <c r="C8" s="81"/>
      <c r="D8" s="81"/>
      <c r="E8" s="82">
        <f>V16</f>
        <v>598668</v>
      </c>
      <c r="F8" s="82"/>
      <c r="G8" s="83" t="s">
        <v>2</v>
      </c>
      <c r="H8" s="83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3</v>
      </c>
      <c r="V8" s="12"/>
    </row>
    <row r="9" spans="1:30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4</v>
      </c>
      <c r="V9" s="17"/>
    </row>
    <row r="10" spans="1:30" ht="15" customHeight="1" x14ac:dyDescent="0.25">
      <c r="A10" s="74" t="s">
        <v>5</v>
      </c>
      <c r="B10" s="74" t="s">
        <v>29</v>
      </c>
      <c r="C10" s="74" t="s">
        <v>6</v>
      </c>
      <c r="D10" s="74"/>
      <c r="E10" s="76" t="s">
        <v>7</v>
      </c>
      <c r="F10" s="76"/>
      <c r="G10" s="76" t="s">
        <v>8</v>
      </c>
      <c r="H10" s="76"/>
      <c r="I10" s="76" t="s">
        <v>9</v>
      </c>
      <c r="J10" s="76"/>
      <c r="K10" s="76" t="s">
        <v>10</v>
      </c>
      <c r="L10" s="76"/>
      <c r="M10" s="76" t="s">
        <v>11</v>
      </c>
      <c r="N10" s="76"/>
      <c r="O10" s="76" t="s">
        <v>12</v>
      </c>
      <c r="P10" s="76"/>
      <c r="Q10" s="75" t="s">
        <v>13</v>
      </c>
      <c r="R10" s="74" t="s">
        <v>14</v>
      </c>
      <c r="S10" s="74" t="s">
        <v>15</v>
      </c>
      <c r="T10" s="74" t="s">
        <v>16</v>
      </c>
      <c r="U10" s="74" t="s">
        <v>17</v>
      </c>
      <c r="V10" s="75" t="s">
        <v>18</v>
      </c>
    </row>
    <row r="11" spans="1:30" ht="27" customHeight="1" x14ac:dyDescent="0.25">
      <c r="A11" s="74"/>
      <c r="B11" s="74"/>
      <c r="C11" s="74"/>
      <c r="D11" s="74"/>
      <c r="E11" s="77" t="s">
        <v>33</v>
      </c>
      <c r="F11" s="77"/>
      <c r="G11" s="77" t="s">
        <v>34</v>
      </c>
      <c r="H11" s="77"/>
      <c r="I11" s="77" t="s">
        <v>35</v>
      </c>
      <c r="J11" s="77"/>
      <c r="K11" s="77"/>
      <c r="L11" s="77"/>
      <c r="M11" s="77"/>
      <c r="N11" s="77"/>
      <c r="O11" s="77"/>
      <c r="P11" s="77"/>
      <c r="Q11" s="75"/>
      <c r="R11" s="74"/>
      <c r="S11" s="74"/>
      <c r="T11" s="74"/>
      <c r="U11" s="74"/>
      <c r="V11" s="75"/>
    </row>
    <row r="12" spans="1:30" ht="27" customHeight="1" thickBot="1" x14ac:dyDescent="0.3">
      <c r="A12" s="74"/>
      <c r="B12" s="74"/>
      <c r="C12" s="18" t="s">
        <v>19</v>
      </c>
      <c r="D12" s="20" t="s">
        <v>20</v>
      </c>
      <c r="E12" s="19" t="s">
        <v>21</v>
      </c>
      <c r="F12" s="19" t="s">
        <v>22</v>
      </c>
      <c r="G12" s="19" t="s">
        <v>21</v>
      </c>
      <c r="H12" s="19" t="s">
        <v>22</v>
      </c>
      <c r="I12" s="19" t="s">
        <v>21</v>
      </c>
      <c r="J12" s="19" t="s">
        <v>22</v>
      </c>
      <c r="K12" s="19" t="s">
        <v>21</v>
      </c>
      <c r="L12" s="19" t="s">
        <v>22</v>
      </c>
      <c r="M12" s="19" t="s">
        <v>21</v>
      </c>
      <c r="N12" s="19" t="s">
        <v>22</v>
      </c>
      <c r="O12" s="19" t="s">
        <v>21</v>
      </c>
      <c r="P12" s="19" t="s">
        <v>22</v>
      </c>
      <c r="Q12" s="75"/>
      <c r="R12" s="74"/>
      <c r="S12" s="74"/>
      <c r="T12" s="74"/>
      <c r="U12" s="74"/>
      <c r="V12" s="75"/>
    </row>
    <row r="13" spans="1:30" ht="32.25" customHeight="1" thickBot="1" x14ac:dyDescent="0.3">
      <c r="A13" s="50">
        <v>1</v>
      </c>
      <c r="B13" s="34" t="s">
        <v>38</v>
      </c>
      <c r="C13" s="49" t="s">
        <v>32</v>
      </c>
      <c r="D13" s="54">
        <v>8400</v>
      </c>
      <c r="E13" s="60">
        <v>69</v>
      </c>
      <c r="F13" s="55">
        <f>D13*E13</f>
        <v>579600</v>
      </c>
      <c r="G13" s="58">
        <v>73</v>
      </c>
      <c r="H13" s="56">
        <f>D13*G13</f>
        <v>613200</v>
      </c>
      <c r="I13" s="59">
        <v>71.8</v>
      </c>
      <c r="J13" s="55">
        <f>D13*I13</f>
        <v>603120</v>
      </c>
      <c r="K13" s="57"/>
      <c r="L13" s="55"/>
      <c r="M13" s="55"/>
      <c r="N13" s="55"/>
      <c r="O13" s="55"/>
      <c r="P13" s="56"/>
      <c r="Q13" s="55">
        <f t="shared" ref="Q13:Q15" si="0">ROUND(AVERAGE(E13,G13,I13,K13,M13),2)</f>
        <v>71.27</v>
      </c>
      <c r="R13" s="25">
        <f t="shared" ref="R13" si="1">COUNTA(E13,G13,I13,K13,M13)</f>
        <v>3</v>
      </c>
      <c r="S13" s="25">
        <f t="shared" ref="S13" si="2">SQRT((IF(E13&gt;0,POWER(E13-Q13,2),0)+IF(G13&gt;0,POWER(G13-Q13,2),0)+IF(I13&gt;0,POWER(I13-Q13,2),0)+IF(K13&gt;0,POWER(K13-Q13,2),0)+IF(M13&gt;0,POWER(M13-Q13,2),0))/(R13-1))</f>
        <v>2.0526446355860037</v>
      </c>
      <c r="T13" s="26">
        <f t="shared" ref="T13" si="3">S13/Q13*100</f>
        <v>2.8800963036144296</v>
      </c>
      <c r="U13" s="26" t="str">
        <f t="shared" ref="U13" si="4">IF(T13&lt;33,$U$8,$U$9)</f>
        <v>ОДН</v>
      </c>
      <c r="V13" s="27">
        <f>D13*Q13</f>
        <v>598668</v>
      </c>
      <c r="AD13" s="45"/>
    </row>
    <row r="14" spans="1:30" ht="18.75" hidden="1" customHeight="1" thickBot="1" x14ac:dyDescent="0.3">
      <c r="A14" s="50"/>
      <c r="B14" s="51"/>
      <c r="C14" s="48"/>
      <c r="D14" s="52"/>
      <c r="E14" s="53"/>
      <c r="F14" s="55">
        <f t="shared" ref="F14:F15" si="5">D14*E14</f>
        <v>0</v>
      </c>
      <c r="G14" s="21"/>
      <c r="H14" s="56">
        <f t="shared" ref="H14:H15" si="6">D14*G14</f>
        <v>0</v>
      </c>
      <c r="I14" s="21"/>
      <c r="J14" s="55">
        <f t="shared" ref="J14:J15" si="7">D14*I14</f>
        <v>0</v>
      </c>
      <c r="K14" s="24"/>
      <c r="L14" s="22"/>
      <c r="M14" s="22"/>
      <c r="N14" s="22"/>
      <c r="O14" s="22"/>
      <c r="P14" s="23"/>
      <c r="Q14" s="55" t="e">
        <f t="shared" si="0"/>
        <v>#DIV/0!</v>
      </c>
      <c r="R14" s="25">
        <f t="shared" ref="R14:R15" si="8">COUNTA(E14,G14,I14,K14,M14)</f>
        <v>0</v>
      </c>
      <c r="S14" s="25">
        <f t="shared" ref="S14:S15" si="9">SQRT((IF(E14&gt;0,POWER(E14-Q14,2),0)+IF(G14&gt;0,POWER(G14-Q14,2),0)+IF(I14&gt;0,POWER(I14-Q14,2),0)+IF(K14&gt;0,POWER(K14-Q14,2),0)+IF(M14&gt;0,POWER(M14-Q14,2),0))/(R14-1))</f>
        <v>0</v>
      </c>
      <c r="T14" s="26" t="e">
        <f t="shared" ref="T14:T15" si="10">S14/Q14*100</f>
        <v>#DIV/0!</v>
      </c>
      <c r="U14" s="26" t="e">
        <f t="shared" ref="U14:U15" si="11">IF(T14&lt;33,$U$8,$U$9)</f>
        <v>#DIV/0!</v>
      </c>
      <c r="V14" s="27" t="e">
        <f t="shared" ref="V14:V15" si="12">D14*Q14</f>
        <v>#DIV/0!</v>
      </c>
      <c r="W14" s="28"/>
    </row>
    <row r="15" spans="1:30" ht="20.25" hidden="1" customHeight="1" thickBot="1" x14ac:dyDescent="0.3">
      <c r="A15" s="50"/>
      <c r="B15" s="51"/>
      <c r="C15" s="48"/>
      <c r="D15" s="52"/>
      <c r="E15" s="53"/>
      <c r="F15" s="55">
        <f t="shared" si="5"/>
        <v>0</v>
      </c>
      <c r="G15" s="21"/>
      <c r="H15" s="56">
        <f t="shared" si="6"/>
        <v>0</v>
      </c>
      <c r="I15" s="21"/>
      <c r="J15" s="55">
        <f t="shared" si="7"/>
        <v>0</v>
      </c>
      <c r="K15" s="24"/>
      <c r="L15" s="22"/>
      <c r="M15" s="22"/>
      <c r="N15" s="22"/>
      <c r="O15" s="22"/>
      <c r="P15" s="22"/>
      <c r="Q15" s="55" t="e">
        <f t="shared" si="0"/>
        <v>#DIV/0!</v>
      </c>
      <c r="R15" s="25">
        <f t="shared" si="8"/>
        <v>0</v>
      </c>
      <c r="S15" s="25">
        <f t="shared" si="9"/>
        <v>0</v>
      </c>
      <c r="T15" s="26" t="e">
        <f t="shared" si="10"/>
        <v>#DIV/0!</v>
      </c>
      <c r="U15" s="26" t="e">
        <f t="shared" si="11"/>
        <v>#DIV/0!</v>
      </c>
      <c r="V15" s="27" t="e">
        <f t="shared" si="12"/>
        <v>#DIV/0!</v>
      </c>
      <c r="W15" s="28"/>
    </row>
    <row r="16" spans="1:30" s="29" customFormat="1" ht="27.75" customHeight="1" x14ac:dyDescent="0.25">
      <c r="A16" s="66"/>
      <c r="B16" s="67"/>
      <c r="C16" s="30"/>
      <c r="D16" s="31"/>
      <c r="E16" s="32"/>
      <c r="F16" s="47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3">
        <v>598668</v>
      </c>
      <c r="W16" s="43"/>
      <c r="X16" s="44"/>
      <c r="AD16" s="46"/>
    </row>
    <row r="17" spans="1:22" s="34" customFormat="1" x14ac:dyDescent="0.25">
      <c r="A17" s="35"/>
      <c r="S17" s="36"/>
    </row>
    <row r="18" spans="1:22" ht="33.75" hidden="1" customHeight="1" x14ac:dyDescent="0.25">
      <c r="A18" s="68" t="s">
        <v>23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</row>
    <row r="19" spans="1:22" ht="52.5" customHeight="1" x14ac:dyDescent="0.25">
      <c r="A19" s="71" t="s">
        <v>30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3"/>
    </row>
    <row r="20" spans="1:22" ht="100.5" customHeight="1" x14ac:dyDescent="0.25">
      <c r="A20" s="63" t="s">
        <v>24</v>
      </c>
      <c r="B20" s="64"/>
      <c r="C20" s="65" t="s">
        <v>25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pans="1:22" ht="57.75" customHeight="1" x14ac:dyDescent="0.25">
      <c r="A21" s="63" t="s">
        <v>26</v>
      </c>
      <c r="B21" s="64"/>
      <c r="C21" s="65" t="s">
        <v>27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pans="1:22" ht="44.25" customHeight="1" x14ac:dyDescent="0.25">
      <c r="A22" s="63" t="s">
        <v>15</v>
      </c>
      <c r="B22" s="64"/>
      <c r="C22" s="65" t="s">
        <v>28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ht="28.5" customHeigh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37"/>
      <c r="V23" s="37"/>
    </row>
    <row r="24" spans="1:22" x14ac:dyDescent="0.25">
      <c r="B24" s="38"/>
      <c r="C24" s="38"/>
      <c r="D24" s="39"/>
      <c r="E24" s="40"/>
      <c r="F24" s="41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2"/>
      <c r="S24" s="40"/>
      <c r="T24" s="40"/>
      <c r="U24" s="40"/>
      <c r="V24" s="40"/>
    </row>
  </sheetData>
  <mergeCells count="37">
    <mergeCell ref="A4:V4"/>
    <mergeCell ref="A5:V5"/>
    <mergeCell ref="A6:V6"/>
    <mergeCell ref="A8:D8"/>
    <mergeCell ref="E8:F8"/>
    <mergeCell ref="G8:H8"/>
    <mergeCell ref="A10:A12"/>
    <mergeCell ref="B10:B12"/>
    <mergeCell ref="C10:D11"/>
    <mergeCell ref="E10:F10"/>
    <mergeCell ref="G10:H10"/>
    <mergeCell ref="E11:F11"/>
    <mergeCell ref="G11:H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16:B16"/>
    <mergeCell ref="A18:V18"/>
    <mergeCell ref="A19:V19"/>
    <mergeCell ref="A20:B20"/>
    <mergeCell ref="C20:V20"/>
    <mergeCell ref="A23:T23"/>
    <mergeCell ref="A21:B21"/>
    <mergeCell ref="C21:V21"/>
    <mergeCell ref="A22:B22"/>
    <mergeCell ref="C22:V2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Пользователь Windows</cp:lastModifiedBy>
  <cp:revision>3</cp:revision>
  <dcterms:created xsi:type="dcterms:W3CDTF">2021-01-18T05:46:41Z</dcterms:created>
  <dcterms:modified xsi:type="dcterms:W3CDTF">2024-12-13T02:04:50Z</dcterms:modified>
</cp:coreProperties>
</file>