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adykovMM\Desktop\Марат Закупки\86. аммиачная силитра\"/>
    </mc:Choice>
  </mc:AlternateContent>
  <xr:revisionPtr revIDLastSave="0" documentId="13_ncr:1_{473D8D28-DF74-4B44-A27A-F79A8A5303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3 (2)" sheetId="1" r:id="rId1"/>
    <sheet name="Лист2" sheetId="3" r:id="rId2"/>
    <sheet name="Лист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I6" i="1"/>
  <c r="F6" i="1"/>
  <c r="J5" i="1"/>
  <c r="K5" i="1" s="1"/>
  <c r="L5" i="1" s="1"/>
  <c r="J4" i="1"/>
  <c r="M4" i="1" s="1"/>
  <c r="M5" i="1" l="1"/>
  <c r="K4" i="1"/>
  <c r="L4" i="1" s="1"/>
  <c r="M6" i="1" l="1"/>
  <c r="J8" i="1" s="1"/>
</calcChain>
</file>

<file path=xl/sharedStrings.xml><?xml version="1.0" encoding="utf-8"?>
<sst xmlns="http://schemas.openxmlformats.org/spreadsheetml/2006/main" count="26" uniqueCount="26">
  <si>
    <t>№</t>
  </si>
  <si>
    <t>Минимальная арифметичес кая&lt;ц&gt;</t>
  </si>
  <si>
    <t>Среднее квадр. отклон.</t>
  </si>
  <si>
    <t>Коэф. Вариации (%)</t>
  </si>
  <si>
    <t>НМЦК</t>
  </si>
  <si>
    <t>Итого</t>
  </si>
  <si>
    <t>В результате проведенного расчета Н(М)ЦК составила:</t>
  </si>
  <si>
    <t>Так как в расчете использованы цены на товары, полученные в ответ на запросы ценовой информации, корректировка условий не производится.
  В целях определения однородности совокупности значений выявленных цен, используемых в расчете НМЦК, определен коэффициент вариации.Совокупность значений, используемых в расчете, при определении НМЦК  однородна.</t>
  </si>
  <si>
    <t xml:space="preserve">Коэффициент вариации цены определяется по следующей формуле:
где:
V - коэффициент вариации;
  - среднее квадратичное отклонение;
  - цена единицы товара, работы, услуги, указанная в источнике с номером i;
&lt;ц&gt; - минимальная арифметическая величина цены единицы товара, работы, услуги;
n - количество значений, используемых в расчете.
</t>
  </si>
  <si>
    <t>Выполнил</t>
  </si>
  <si>
    <t xml:space="preserve"> </t>
  </si>
  <si>
    <t>Кол-во ком. пред., n</t>
  </si>
  <si>
    <t>Ед. изм.</t>
  </si>
  <si>
    <t>Кол-во</t>
  </si>
  <si>
    <t>Наименование товара</t>
  </si>
  <si>
    <t>Садыков М.М.</t>
  </si>
  <si>
    <t xml:space="preserve">НМЦК методом сопоставления рыночных цен определяется по формуле:
где:
 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  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услуг, определяемых в соответствии с настоящим разделом. Итоговые результаты в таблице округлены с точностью до сотых аналогично примеру определения и обоснования НМЦК методом сопоставимых рыночных цен, приведенному в приложении №3 к Методическим рекомендациям.
</t>
  </si>
  <si>
    <t>Источник счет №22 от 23.08.2025</t>
  </si>
  <si>
    <t xml:space="preserve">Цена единицы товара (руб. с НДС) </t>
  </si>
  <si>
    <t>т</t>
  </si>
  <si>
    <t>Источник КП 01-338 от 12.12.2024</t>
  </si>
  <si>
    <t>Источник КП 66 от 13.12.2024</t>
  </si>
  <si>
    <t xml:space="preserve">руб. (с НДС) </t>
  </si>
  <si>
    <t>Аммиачная селитра</t>
  </si>
  <si>
    <r>
      <rPr>
        <sz val="14"/>
        <rFont val="Arial1"/>
        <charset val="204"/>
      </rPr>
      <t xml:space="preserve">             Обоснование максимальной суммы договора на приобретение минеральных удобрений</t>
    </r>
    <r>
      <rPr>
        <b/>
        <sz val="11"/>
        <rFont val="Arial1"/>
      </rPr>
      <t xml:space="preserve">
</t>
    </r>
    <r>
      <rPr>
        <sz val="10"/>
        <rFont val="Arial1"/>
      </rPr>
      <t xml:space="preserve">  Начальная (максимальная) цена  рассчитана с применением метода сопоставления рыночных цен представленных от 2-х потенциальных поставщиков.
  На основе собранных данных произведен расчет рыночной цены по ценам поставщиков и приведен в таблице.
</t>
    </r>
  </si>
  <si>
    <t>Источник КП 01-338 от 12.12.2024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</si>
</sst>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руб.-419];[Red]\-#,##0.00\ [$руб.-419]"/>
    <numFmt numFmtId="165" formatCode="#,##0.00\ _₽"/>
  </numFmts>
  <fonts count="21">
    <font>
      <sz val="10"/>
      <color theme="1"/>
      <name val="Arial"/>
    </font>
    <font>
      <sz val="11"/>
      <name val="Calibri"/>
      <family val="2"/>
      <charset val="204"/>
    </font>
    <font>
      <b/>
      <i/>
      <sz val="16"/>
      <name val="Arial"/>
      <family val="2"/>
      <charset val="204"/>
    </font>
    <font>
      <b/>
      <i/>
      <u/>
      <sz val="11"/>
      <name val="Arial"/>
      <family val="2"/>
      <charset val="204"/>
    </font>
    <font>
      <sz val="10"/>
      <name val="Arial1"/>
    </font>
    <font>
      <sz val="8"/>
      <name val="Arial"/>
      <family val="2"/>
      <charset val="204"/>
    </font>
    <font>
      <sz val="8"/>
      <name val="Arial1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1"/>
    </font>
    <font>
      <sz val="8"/>
      <name val="Arial1"/>
      <charset val="204"/>
    </font>
    <font>
      <sz val="8"/>
      <color theme="1"/>
      <name val="Arial"/>
      <family val="2"/>
      <charset val="204"/>
    </font>
    <font>
      <sz val="8"/>
      <color indexed="64"/>
      <name val="Arial"/>
      <family val="2"/>
      <charset val="204"/>
    </font>
    <font>
      <sz val="14"/>
      <name val="Arial1"/>
      <charset val="204"/>
    </font>
    <font>
      <sz val="10"/>
      <name val="Arial1"/>
      <charset val="204"/>
    </font>
    <font>
      <sz val="10"/>
      <color theme="1"/>
      <name val="Arial"/>
      <family val="2"/>
      <charset val="204"/>
    </font>
    <font>
      <sz val="12"/>
      <name val="Arial1"/>
      <charset val="204"/>
    </font>
    <font>
      <sz val="12"/>
      <color rgb="FF111111"/>
      <name val="Arial1"/>
      <charset val="204"/>
    </font>
    <font>
      <sz val="12"/>
      <color theme="1"/>
      <name val="Arial"/>
      <family val="2"/>
      <charset val="204"/>
    </font>
    <font>
      <sz val="9"/>
      <name val="Arial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6"/>
    <xf numFmtId="0" fontId="4" fillId="0" borderId="0" xfId="6" applyAlignment="1">
      <alignment vertical="center"/>
    </xf>
    <xf numFmtId="0" fontId="4" fillId="0" borderId="3" xfId="6" applyBorder="1"/>
    <xf numFmtId="0" fontId="7" fillId="0" borderId="0" xfId="6" applyFont="1"/>
    <xf numFmtId="0" fontId="4" fillId="0" borderId="0" xfId="6" applyAlignment="1">
      <alignment horizontal="center" vertical="top"/>
    </xf>
    <xf numFmtId="0" fontId="7" fillId="0" borderId="0" xfId="6" applyFont="1" applyAlignment="1">
      <alignment horizontal="center" vertical="top"/>
    </xf>
    <xf numFmtId="4" fontId="8" fillId="0" borderId="0" xfId="6" applyNumberFormat="1" applyFont="1" applyAlignment="1">
      <alignment vertical="top"/>
    </xf>
    <xf numFmtId="0" fontId="9" fillId="0" borderId="0" xfId="6" applyFont="1" applyAlignment="1">
      <alignment vertical="top"/>
    </xf>
    <xf numFmtId="0" fontId="7" fillId="0" borderId="0" xfId="6" applyFont="1" applyAlignment="1">
      <alignment vertical="top"/>
    </xf>
    <xf numFmtId="0" fontId="1" fillId="0" borderId="0" xfId="1"/>
    <xf numFmtId="0" fontId="5" fillId="0" borderId="1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5" fontId="13" fillId="0" borderId="5" xfId="6" applyNumberFormat="1" applyFont="1" applyBorder="1" applyAlignment="1">
      <alignment horizontal="center" vertical="center" wrapText="1"/>
    </xf>
    <xf numFmtId="2" fontId="13" fillId="0" borderId="5" xfId="6" applyNumberFormat="1" applyFont="1" applyBorder="1" applyAlignment="1">
      <alignment horizontal="center" vertical="center" wrapText="1"/>
    </xf>
    <xf numFmtId="165" fontId="13" fillId="0" borderId="4" xfId="6" applyNumberFormat="1" applyFont="1" applyBorder="1" applyAlignment="1">
      <alignment horizontal="center" vertical="center" wrapText="1"/>
    </xf>
    <xf numFmtId="43" fontId="5" fillId="0" borderId="5" xfId="7" applyFont="1" applyBorder="1" applyAlignment="1">
      <alignment horizontal="left" vertical="center" wrapText="1"/>
    </xf>
    <xf numFmtId="165" fontId="13" fillId="0" borderId="7" xfId="6" applyNumberFormat="1" applyFont="1" applyBorder="1" applyAlignment="1">
      <alignment horizontal="center" vertical="center" wrapText="1"/>
    </xf>
    <xf numFmtId="165" fontId="13" fillId="0" borderId="8" xfId="6" applyNumberFormat="1" applyFont="1" applyBorder="1" applyAlignment="1">
      <alignment horizontal="center" vertical="center" wrapText="1"/>
    </xf>
    <xf numFmtId="165" fontId="13" fillId="0" borderId="5" xfId="6" applyNumberFormat="1" applyFont="1" applyBorder="1" applyAlignment="1">
      <alignment vertical="center" wrapText="1"/>
    </xf>
    <xf numFmtId="0" fontId="17" fillId="0" borderId="0" xfId="6" applyFont="1"/>
    <xf numFmtId="0" fontId="18" fillId="0" borderId="0" xfId="6" applyFont="1"/>
    <xf numFmtId="0" fontId="19" fillId="0" borderId="0" xfId="0" applyFont="1"/>
    <xf numFmtId="0" fontId="11" fillId="0" borderId="5" xfId="6" applyFont="1" applyBorder="1"/>
    <xf numFmtId="0" fontId="5" fillId="0" borderId="5" xfId="6" applyFont="1" applyBorder="1" applyAlignment="1">
      <alignment vertical="center" wrapText="1"/>
    </xf>
    <xf numFmtId="0" fontId="5" fillId="0" borderId="5" xfId="0" applyFont="1" applyBorder="1"/>
    <xf numFmtId="43" fontId="5" fillId="2" borderId="5" xfId="7" applyFont="1" applyFill="1" applyBorder="1" applyAlignment="1">
      <alignment horizontal="left" vertical="center" wrapText="1"/>
    </xf>
    <xf numFmtId="0" fontId="5" fillId="0" borderId="5" xfId="6" applyFont="1" applyBorder="1" applyAlignment="1">
      <alignment horizontal="left" vertical="center" wrapText="1"/>
    </xf>
    <xf numFmtId="0" fontId="4" fillId="0" borderId="0" xfId="6" applyAlignment="1">
      <alignment horizontal="center" vertical="top"/>
    </xf>
    <xf numFmtId="0" fontId="4" fillId="0" borderId="0" xfId="6" applyAlignment="1">
      <alignment horizontal="center" vertical="top" wrapText="1"/>
    </xf>
    <xf numFmtId="0" fontId="4" fillId="0" borderId="0" xfId="6" applyAlignment="1">
      <alignment horizontal="center" wrapText="1"/>
    </xf>
    <xf numFmtId="0" fontId="15" fillId="0" borderId="0" xfId="6" applyFont="1" applyAlignment="1">
      <alignment horizontal="left" vertical="center" wrapText="1"/>
    </xf>
    <xf numFmtId="0" fontId="4" fillId="0" borderId="0" xfId="6" applyAlignment="1">
      <alignment horizontal="left" vertical="center" wrapText="1"/>
    </xf>
    <xf numFmtId="0" fontId="4" fillId="0" borderId="1" xfId="6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Heading 3" xfId="2" xr:uid="{00000000-0005-0000-0000-000001000000}"/>
    <cellStyle name="Heading1" xfId="3" xr:uid="{00000000-0005-0000-0000-000002000000}"/>
    <cellStyle name="Result 1" xfId="4" xr:uid="{00000000-0005-0000-0000-000003000000}"/>
    <cellStyle name="Result2" xfId="5" xr:uid="{00000000-0005-0000-0000-000004000000}"/>
    <cellStyle name="Обычный" xfId="0" builtinId="0"/>
    <cellStyle name="Обычный 2" xfId="6" xr:uid="{00000000-0005-0000-0000-000006000000}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30959</xdr:colOff>
      <xdr:row>7</xdr:row>
      <xdr:rowOff>228239</xdr:rowOff>
    </xdr:from>
    <xdr:to>
      <xdr:col>1</xdr:col>
      <xdr:colOff>362879</xdr:colOff>
      <xdr:row>9</xdr:row>
      <xdr:rowOff>41361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80800" y="3756240"/>
          <a:ext cx="331920" cy="30456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  <xdr:twoCellAnchor editAs="oneCell">
    <xdr:from>
      <xdr:col>1</xdr:col>
      <xdr:colOff>30959</xdr:colOff>
      <xdr:row>7</xdr:row>
      <xdr:rowOff>228239</xdr:rowOff>
    </xdr:from>
    <xdr:to>
      <xdr:col>1</xdr:col>
      <xdr:colOff>362879</xdr:colOff>
      <xdr:row>9</xdr:row>
      <xdr:rowOff>41361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80800" y="3756240"/>
          <a:ext cx="331920" cy="30456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0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</xdr:sp>
    <xdr:clientData/>
  </xdr:twoCellAnchor>
  <xdr:twoCellAnchor editAs="oneCell">
    <xdr:from>
      <xdr:col>10</xdr:col>
      <xdr:colOff>47520</xdr:colOff>
      <xdr:row>2</xdr:row>
      <xdr:rowOff>691559</xdr:rowOff>
    </xdr:from>
    <xdr:to>
      <xdr:col>10</xdr:col>
      <xdr:colOff>791640</xdr:colOff>
      <xdr:row>2</xdr:row>
      <xdr:rowOff>1026720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7168320" y="1716120"/>
          <a:ext cx="744120" cy="335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110159</xdr:colOff>
      <xdr:row>2</xdr:row>
      <xdr:rowOff>649440</xdr:rowOff>
    </xdr:from>
    <xdr:to>
      <xdr:col>11</xdr:col>
      <xdr:colOff>690480</xdr:colOff>
      <xdr:row>2</xdr:row>
      <xdr:rowOff>924840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8146440" y="1674000"/>
          <a:ext cx="580320" cy="27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2</xdr:row>
      <xdr:rowOff>619560</xdr:rowOff>
    </xdr:from>
    <xdr:to>
      <xdr:col>12</xdr:col>
      <xdr:colOff>836895</xdr:colOff>
      <xdr:row>2</xdr:row>
      <xdr:rowOff>857160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 bwMode="auto">
        <a:xfrm>
          <a:off x="9007200" y="1644120"/>
          <a:ext cx="806040" cy="237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391679</xdr:colOff>
      <xdr:row>11</xdr:row>
      <xdr:rowOff>84238</xdr:rowOff>
    </xdr:from>
    <xdr:to>
      <xdr:col>11</xdr:col>
      <xdr:colOff>137801</xdr:colOff>
      <xdr:row>16</xdr:row>
      <xdr:rowOff>69119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6620039" y="4947480"/>
          <a:ext cx="1675440" cy="70487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210959</xdr:colOff>
      <xdr:row>18</xdr:row>
      <xdr:rowOff>38158</xdr:rowOff>
    </xdr:from>
    <xdr:to>
      <xdr:col>5</xdr:col>
      <xdr:colOff>321839</xdr:colOff>
      <xdr:row>19</xdr:row>
      <xdr:rowOff>30959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 bwMode="auto">
        <a:xfrm>
          <a:off x="3606840" y="5956920"/>
          <a:ext cx="110880" cy="160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923039</xdr:colOff>
      <xdr:row>12</xdr:row>
      <xdr:rowOff>7919</xdr:rowOff>
    </xdr:from>
    <xdr:to>
      <xdr:col>4</xdr:col>
      <xdr:colOff>546849</xdr:colOff>
      <xdr:row>16</xdr:row>
      <xdr:rowOff>99359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172880" y="5059800"/>
          <a:ext cx="2928600" cy="62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40554</xdr:colOff>
      <xdr:row>23</xdr:row>
      <xdr:rowOff>32660</xdr:rowOff>
    </xdr:from>
    <xdr:to>
      <xdr:col>9</xdr:col>
      <xdr:colOff>231030</xdr:colOff>
      <xdr:row>25</xdr:row>
      <xdr:rowOff>9980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 bwMode="auto">
        <a:xfrm>
          <a:off x="4018642" y="8670528"/>
          <a:ext cx="2366285" cy="2948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305279</xdr:colOff>
      <xdr:row>30</xdr:row>
      <xdr:rowOff>38158</xdr:rowOff>
    </xdr:from>
    <xdr:to>
      <xdr:col>1</xdr:col>
      <xdr:colOff>416519</xdr:colOff>
      <xdr:row>31</xdr:row>
      <xdr:rowOff>30959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 bwMode="auto">
        <a:xfrm>
          <a:off x="555120" y="8482680"/>
          <a:ext cx="111240" cy="160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Y41"/>
  <sheetViews>
    <sheetView tabSelected="1" zoomScale="102" workbookViewId="0">
      <selection activeCell="Q3" sqref="Q3"/>
    </sheetView>
  </sheetViews>
  <sheetFormatPr defaultColWidth="9.140625" defaultRowHeight="12.75"/>
  <cols>
    <col min="1" max="1" width="3.5703125" style="1" customWidth="1"/>
    <col min="2" max="2" width="29.42578125" style="1" customWidth="1"/>
    <col min="3" max="3" width="9.5703125" style="1" customWidth="1"/>
    <col min="4" max="4" width="8.140625" style="1" customWidth="1"/>
    <col min="5" max="5" width="9" style="1" customWidth="1"/>
    <col min="6" max="6" width="16.5703125" style="1" customWidth="1"/>
    <col min="7" max="7" width="15.85546875" style="1" hidden="1" customWidth="1"/>
    <col min="8" max="8" width="16" style="1" customWidth="1"/>
    <col min="9" max="9" width="0.140625" style="1" customWidth="1"/>
    <col min="10" max="10" width="14.42578125" style="1" customWidth="1"/>
    <col min="11" max="11" width="13" style="1" customWidth="1"/>
    <col min="12" max="13" width="12.5703125" style="1" customWidth="1"/>
    <col min="14" max="14" width="4.5703125" style="1" customWidth="1"/>
    <col min="15" max="259" width="9.140625" style="1"/>
  </cols>
  <sheetData>
    <row r="1" spans="1:15" ht="66" customHeight="1">
      <c r="A1" s="33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2"/>
    </row>
    <row r="2" spans="1:15" ht="27" customHeight="1">
      <c r="A2" s="35" t="s">
        <v>0</v>
      </c>
      <c r="B2" s="36" t="s">
        <v>14</v>
      </c>
      <c r="C2" s="36" t="s">
        <v>13</v>
      </c>
      <c r="D2" s="36" t="s">
        <v>12</v>
      </c>
      <c r="E2" s="36" t="s">
        <v>11</v>
      </c>
      <c r="F2" s="37" t="s">
        <v>18</v>
      </c>
      <c r="G2" s="37"/>
      <c r="H2" s="38"/>
      <c r="I2" s="37"/>
      <c r="J2" s="39" t="s">
        <v>1</v>
      </c>
      <c r="K2" s="39" t="s">
        <v>2</v>
      </c>
      <c r="L2" s="39" t="s">
        <v>3</v>
      </c>
      <c r="M2" s="40" t="s">
        <v>4</v>
      </c>
      <c r="N2" s="3"/>
    </row>
    <row r="3" spans="1:15" ht="85.5" customHeight="1">
      <c r="A3" s="35"/>
      <c r="B3" s="36"/>
      <c r="C3" s="36"/>
      <c r="D3" s="41"/>
      <c r="E3" s="36"/>
      <c r="F3" s="11" t="s">
        <v>25</v>
      </c>
      <c r="G3" s="11" t="s">
        <v>20</v>
      </c>
      <c r="H3" s="11" t="s">
        <v>21</v>
      </c>
      <c r="I3" s="12" t="s">
        <v>17</v>
      </c>
      <c r="J3" s="39"/>
      <c r="K3" s="39"/>
      <c r="L3" s="39"/>
      <c r="M3" s="40"/>
    </row>
    <row r="4" spans="1:15" ht="18.75" customHeight="1">
      <c r="A4" s="13">
        <v>1</v>
      </c>
      <c r="B4" s="29" t="s">
        <v>23</v>
      </c>
      <c r="C4" s="12">
        <v>224.1</v>
      </c>
      <c r="D4" s="14" t="s">
        <v>19</v>
      </c>
      <c r="E4" s="12">
        <v>2</v>
      </c>
      <c r="F4" s="28">
        <v>22950</v>
      </c>
      <c r="G4" s="18"/>
      <c r="H4" s="28">
        <v>22680</v>
      </c>
      <c r="I4" s="14"/>
      <c r="J4" s="15">
        <f t="shared" ref="J4" si="0">MIN(F4:I4)</f>
        <v>22680</v>
      </c>
      <c r="K4" s="16">
        <f t="shared" ref="K4" si="1">SQRT(((SUM((POWER(F4-J4,2)),(POWER(G4-J4,2)),(POWER(I4-J4,2))))/(COLUMNS(F4:I4)-1)))</f>
        <v>18518.798557141876</v>
      </c>
      <c r="L4" s="16">
        <f t="shared" ref="L4" si="2">(K4/J4)*100</f>
        <v>81.652550957415684</v>
      </c>
      <c r="M4" s="15">
        <f t="shared" ref="M4" si="3">C4*J4</f>
        <v>5082588</v>
      </c>
    </row>
    <row r="5" spans="1:15" ht="33.75" hidden="1" customHeight="1">
      <c r="A5" s="13">
        <v>5</v>
      </c>
      <c r="B5" s="12"/>
      <c r="C5" s="12"/>
      <c r="D5" s="14"/>
      <c r="E5" s="12">
        <v>3</v>
      </c>
      <c r="F5" s="18"/>
      <c r="G5" s="18"/>
      <c r="H5" s="18"/>
      <c r="I5" s="14"/>
      <c r="J5" s="15">
        <f t="shared" ref="J5" si="4">MIN(F5:I5)</f>
        <v>0</v>
      </c>
      <c r="K5" s="16">
        <f t="shared" ref="K5" si="5">SQRT(((SUM((POWER(F5-J5,2)),(POWER(G5-J5,2)),(POWER(I5-J5,2))))/(COLUMNS(F5:I5)-1)))</f>
        <v>0</v>
      </c>
      <c r="L5" s="16" t="e">
        <f t="shared" ref="L5" si="6">(K5/J5)*100</f>
        <v>#DIV/0!</v>
      </c>
      <c r="M5" s="15">
        <f t="shared" ref="M5" si="7">C5*J5</f>
        <v>0</v>
      </c>
    </row>
    <row r="6" spans="1:15">
      <c r="A6" s="25"/>
      <c r="B6" s="26" t="s">
        <v>5</v>
      </c>
      <c r="C6" s="27"/>
      <c r="D6" s="27"/>
      <c r="E6" s="27"/>
      <c r="F6" s="20">
        <f>SUM(F4:F5)</f>
        <v>22950</v>
      </c>
      <c r="G6" s="19">
        <f>G4+G5</f>
        <v>0</v>
      </c>
      <c r="H6" s="15">
        <f>H4+H5</f>
        <v>22680</v>
      </c>
      <c r="I6" s="21" t="e">
        <f>#REF!+I4+#REF!+#REF!+I5</f>
        <v>#REF!</v>
      </c>
      <c r="J6" s="20"/>
      <c r="K6" s="17"/>
      <c r="L6" s="17"/>
      <c r="M6" s="17">
        <f>SUM(M4:M5)</f>
        <v>5082588</v>
      </c>
    </row>
    <row r="7" spans="1:15"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5" ht="15.75" customHeight="1">
      <c r="B8" s="30" t="s">
        <v>6</v>
      </c>
      <c r="C8" s="30"/>
      <c r="D8" s="30"/>
      <c r="E8" s="30"/>
      <c r="F8" s="30"/>
      <c r="G8" s="30"/>
      <c r="H8" s="5"/>
      <c r="I8" s="6"/>
      <c r="J8" s="7">
        <f>M6</f>
        <v>5082588</v>
      </c>
      <c r="K8" s="8" t="s">
        <v>22</v>
      </c>
      <c r="L8" s="9"/>
      <c r="M8" s="9"/>
    </row>
    <row r="9" spans="1:15" ht="21" customHeight="1">
      <c r="B9" s="5"/>
      <c r="C9" s="5"/>
      <c r="D9" s="5"/>
      <c r="E9" s="5"/>
      <c r="F9" s="5"/>
      <c r="G9" s="5"/>
      <c r="H9" s="5"/>
      <c r="I9" s="6"/>
      <c r="J9" s="7"/>
      <c r="K9" s="8"/>
      <c r="L9" s="9"/>
      <c r="M9" s="9"/>
    </row>
    <row r="10" spans="1:15" ht="46.5" customHeight="1">
      <c r="B10" s="31" t="s">
        <v>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5" ht="25.15" customHeight="1">
      <c r="B11" s="31" t="s">
        <v>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5" ht="14.85" customHeight="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5" ht="10.15" customHeight="1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5" ht="6.75" hidden="1" customHeight="1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5" ht="18.399999999999999" customHeight="1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2:14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2:14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2:14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2:14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2:1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2:14" hidden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2:14" ht="24" customHeight="1">
      <c r="B23" s="32" t="s">
        <v>16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2:14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2:14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2:14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2:14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4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259" ht="68.25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259" s="24" customFormat="1" ht="15">
      <c r="A34" s="22"/>
      <c r="B34" s="23" t="s">
        <v>9</v>
      </c>
      <c r="C34" s="23"/>
      <c r="D34" s="23"/>
      <c r="E34" s="23"/>
      <c r="F34" s="23" t="s">
        <v>15</v>
      </c>
      <c r="G34" s="23"/>
      <c r="H34" s="23"/>
      <c r="I34" s="23"/>
      <c r="J34" s="23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</row>
    <row r="41" spans="1:259">
      <c r="K41" s="1" t="s">
        <v>10</v>
      </c>
    </row>
  </sheetData>
  <mergeCells count="15">
    <mergeCell ref="B8:G8"/>
    <mergeCell ref="B10:M10"/>
    <mergeCell ref="B11:N22"/>
    <mergeCell ref="B23:N33"/>
    <mergeCell ref="A1:N1"/>
    <mergeCell ref="A2:A3"/>
    <mergeCell ref="B2:B3"/>
    <mergeCell ref="C2:C3"/>
    <mergeCell ref="E2:E3"/>
    <mergeCell ref="F2:I2"/>
    <mergeCell ref="J2:J3"/>
    <mergeCell ref="K2:K3"/>
    <mergeCell ref="L2:L3"/>
    <mergeCell ref="M2:M3"/>
    <mergeCell ref="D2:D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72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1"/>
  <sheetViews>
    <sheetView zoomScale="135" workbookViewId="0">
      <selection activeCell="B22" sqref="B22"/>
    </sheetView>
  </sheetViews>
  <sheetFormatPr defaultColWidth="8.85546875" defaultRowHeight="15"/>
  <cols>
    <col min="1" max="257" width="8.85546875" style="10"/>
  </cols>
  <sheetData/>
  <printOptions gridLines="1"/>
  <pageMargins left="0.7" right="0.7" top="1.14375" bottom="1.14375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"/>
  <sheetViews>
    <sheetView zoomScale="135" workbookViewId="0"/>
  </sheetViews>
  <sheetFormatPr defaultColWidth="8.85546875" defaultRowHeight="15"/>
  <cols>
    <col min="1" max="257" width="8.85546875" style="10"/>
  </cols>
  <sheetData/>
  <printOptions gridLines="1"/>
  <pageMargins left="0.7" right="0.7" top="1.14375" bottom="1.143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Галимзанов Азат Вакилевич</dc:creator>
  <dc:description/>
  <cp:lastModifiedBy>Садыков Марат Мударисов</cp:lastModifiedBy>
  <cp:revision>3</cp:revision>
  <cp:lastPrinted>2024-12-25T10:03:52Z</cp:lastPrinted>
  <dcterms:created xsi:type="dcterms:W3CDTF">2022-08-23T18:42:43Z</dcterms:created>
  <dcterms:modified xsi:type="dcterms:W3CDTF">2024-12-25T10:19:24Z</dcterms:modified>
  <dc:language>en-US</dc:language>
</cp:coreProperties>
</file>