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запрос котировок на поставку запчастей для ГПУ Caterpillar Грозенко Яна 4398\"/>
    </mc:Choice>
  </mc:AlternateContent>
  <xr:revisionPtr revIDLastSave="0" documentId="13_ncr:1_{401EE93A-EDFD-47B4-9873-E872CF3A64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J8" i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8" i="1"/>
  <c r="L2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F26" i="1"/>
  <c r="H26" i="1"/>
  <c r="G26" i="1"/>
  <c r="E26" i="1"/>
  <c r="J25" i="1"/>
  <c r="I25" i="1"/>
</calcChain>
</file>

<file path=xl/sharedStrings.xml><?xml version="1.0" encoding="utf-8"?>
<sst xmlns="http://schemas.openxmlformats.org/spreadsheetml/2006/main" count="60" uniqueCount="43">
  <si>
    <t>Обоснование начальной (максимальной) цены Договора</t>
  </si>
  <si>
    <t>Заказчик</t>
  </si>
  <si>
    <t>ООО Агрофирма Ариант</t>
  </si>
  <si>
    <t>Дата подготовки документа</t>
  </si>
  <si>
    <t>Предмет Закупки</t>
  </si>
  <si>
    <t>№</t>
  </si>
  <si>
    <t>Наименование товара</t>
  </si>
  <si>
    <t>Ед. изм.</t>
  </si>
  <si>
    <t>Кол-во</t>
  </si>
  <si>
    <t>Предложение 1</t>
  </si>
  <si>
    <t>Предложение 3</t>
  </si>
  <si>
    <t>Средняя арифметическая цена за единицу &lt;ц&gt;</t>
  </si>
  <si>
    <t>Среднее квадратичное отклонение</t>
  </si>
  <si>
    <t>Н(М)ЦД  (руб.)</t>
  </si>
  <si>
    <t>шт</t>
  </si>
  <si>
    <t>Итого</t>
  </si>
  <si>
    <t>Втулка гильзы СА 5917899</t>
  </si>
  <si>
    <t>Гильза цилиндра СА 4549920</t>
  </si>
  <si>
    <t>Датчик температуры СА5923072</t>
  </si>
  <si>
    <t>Кольцо поршневое (верхнее) СА 3471085</t>
  </si>
  <si>
    <t>Кольцо поршневое (масло) СА 2236361</t>
  </si>
  <si>
    <t>Кольцо поршневое (среднее) СА 3488779</t>
  </si>
  <si>
    <t>Кольцо уплотнительное СА 2J0157</t>
  </si>
  <si>
    <t>Кольцо уплотнительное СА 6V1454</t>
  </si>
  <si>
    <t>Кольцо уплотнительное СА 7N2046</t>
  </si>
  <si>
    <t>Прокладка CA1922262</t>
  </si>
  <si>
    <t>Прокладка СА 2037859</t>
  </si>
  <si>
    <t>Свеча зажигания СА 3465123</t>
  </si>
  <si>
    <t>Термостат CA 2485513</t>
  </si>
  <si>
    <t>Трансформатор СА 5126201</t>
  </si>
  <si>
    <t>Удлинитель трансформатора СА 5139041</t>
  </si>
  <si>
    <t>Узел основания крышки клапанного механизма СА 276-8180</t>
  </si>
  <si>
    <t>Уплотнение гильзы СА 5160827</t>
  </si>
  <si>
    <t>Уплотнение СА 3S9643</t>
  </si>
  <si>
    <t>Предложение 4</t>
  </si>
  <si>
    <t>ИТОГО</t>
  </si>
  <si>
    <t>Предложение 2*</t>
  </si>
  <si>
    <t>Цена за единицу ТРУ (руб.)**</t>
  </si>
  <si>
    <t>** цена за единицу ТРУ определена исходя из предельной единицы ТРУ согласно утвержденного бюджета заказчика</t>
  </si>
  <si>
    <t>* цена указана в USD. Сумма "Итого" посчитана с учетом курса USD=97,2762 руб.</t>
  </si>
  <si>
    <t>Запчасти для ГПУ</t>
  </si>
  <si>
    <t>10.02.2025 г.</t>
  </si>
  <si>
    <t>Цена, с НДС с доставкой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</si>
</sst>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\-??\ _₽_-;_-@_-"/>
    <numFmt numFmtId="165" formatCode="#,##0.00\ _₽"/>
  </numFmts>
  <fonts count="9" x14ac:knownFonts="1">
    <font>
      <sz val="8"/>
      <color rgb="FF000000"/>
      <name val="Arial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Arial"/>
      <charset val="1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4" fontId="3" fillId="0" borderId="2" xfId="0" applyNumberFormat="1" applyFont="1" applyBorder="1" applyAlignment="1">
      <alignment horizontal="center" vertical="center" wrapText="1"/>
    </xf>
    <xf numFmtId="164" fontId="1" fillId="0" borderId="0" xfId="1" applyFont="1" applyBorder="1" applyAlignment="1" applyProtection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1" fontId="8" fillId="0" borderId="6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 applyProtection="1">
      <alignment horizontal="right" wrapText="1"/>
    </xf>
    <xf numFmtId="0" fontId="5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4"/>
  <sheetViews>
    <sheetView tabSelected="1" zoomScale="80" zoomScaleNormal="80" workbookViewId="0">
      <selection activeCell="O23" sqref="O23"/>
    </sheetView>
  </sheetViews>
  <sheetFormatPr defaultColWidth="11.33203125" defaultRowHeight="15" x14ac:dyDescent="0.25"/>
  <cols>
    <col min="1" max="1" width="5.1640625" style="1" customWidth="1"/>
    <col min="2" max="2" width="71.33203125" style="2" customWidth="1"/>
    <col min="3" max="3" width="11.33203125" style="1"/>
    <col min="4" max="4" width="15.33203125" style="1" customWidth="1"/>
    <col min="5" max="5" width="23" style="1" customWidth="1"/>
    <col min="6" max="7" width="22.33203125" style="1" customWidth="1"/>
    <col min="8" max="8" width="22" style="1" customWidth="1"/>
    <col min="9" max="9" width="22.83203125" style="1" hidden="1" customWidth="1"/>
    <col min="10" max="10" width="9" style="1" hidden="1" customWidth="1"/>
    <col min="11" max="11" width="17" style="1" customWidth="1"/>
    <col min="12" max="12" width="21.5" style="1" customWidth="1"/>
    <col min="13" max="13" width="11.33203125" style="1"/>
    <col min="14" max="14" width="14.1640625" style="1" customWidth="1"/>
    <col min="15" max="15" width="21.5" style="1" customWidth="1"/>
    <col min="16" max="1024" width="11.33203125" style="1"/>
    <col min="1025" max="1026" width="14.33203125" style="19" customWidth="1"/>
    <col min="1027" max="16384" width="11.33203125" style="19"/>
  </cols>
  <sheetData>
    <row r="1" spans="1:12 1025:1025" x14ac:dyDescent="0.25">
      <c r="K1" s="3"/>
      <c r="L1" s="4"/>
    </row>
    <row r="2" spans="1:12 1025:1025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 1025:1025" ht="15.75" x14ac:dyDescent="0.25">
      <c r="A3" s="42" t="s">
        <v>1</v>
      </c>
      <c r="B3" s="42"/>
      <c r="C3" s="43" t="s">
        <v>2</v>
      </c>
      <c r="D3" s="43"/>
      <c r="E3" s="43"/>
      <c r="F3" s="43"/>
      <c r="G3" s="43"/>
      <c r="H3" s="43"/>
      <c r="I3" s="43"/>
      <c r="J3" s="43"/>
      <c r="K3" s="43"/>
      <c r="L3" s="43"/>
    </row>
    <row r="4" spans="1:12 1025:1025" ht="15.75" x14ac:dyDescent="0.25">
      <c r="A4" s="42" t="s">
        <v>3</v>
      </c>
      <c r="B4" s="42"/>
      <c r="C4" s="43" t="s">
        <v>41</v>
      </c>
      <c r="D4" s="43"/>
      <c r="E4" s="43"/>
      <c r="F4" s="43"/>
      <c r="G4" s="43"/>
      <c r="H4" s="43"/>
      <c r="I4" s="43"/>
      <c r="J4" s="43"/>
      <c r="K4" s="43"/>
      <c r="L4" s="43"/>
    </row>
    <row r="5" spans="1:12 1025:1025" ht="15.75" x14ac:dyDescent="0.25">
      <c r="A5" s="36" t="s">
        <v>4</v>
      </c>
      <c r="B5" s="36"/>
      <c r="C5" s="33" t="s">
        <v>40</v>
      </c>
      <c r="D5" s="34"/>
      <c r="E5" s="34"/>
      <c r="F5" s="34"/>
      <c r="G5" s="34"/>
      <c r="H5" s="34"/>
      <c r="I5" s="34"/>
      <c r="J5" s="34"/>
      <c r="K5" s="34"/>
      <c r="L5" s="35"/>
    </row>
    <row r="6" spans="1:12 1025:1025" s="5" customFormat="1" ht="15.75" x14ac:dyDescent="0.25">
      <c r="A6" s="37" t="s">
        <v>5</v>
      </c>
      <c r="B6" s="38" t="s">
        <v>6</v>
      </c>
      <c r="C6" s="39" t="s">
        <v>7</v>
      </c>
      <c r="D6" s="37" t="s">
        <v>8</v>
      </c>
      <c r="E6" s="40" t="s">
        <v>42</v>
      </c>
      <c r="F6" s="40"/>
      <c r="G6" s="40"/>
      <c r="H6" s="40"/>
      <c r="I6" s="40"/>
      <c r="J6" s="40"/>
      <c r="K6" s="40"/>
      <c r="L6" s="40"/>
      <c r="AMK6" s="19"/>
    </row>
    <row r="7" spans="1:12 1025:1025" s="5" customFormat="1" ht="110.25" x14ac:dyDescent="0.25">
      <c r="A7" s="37"/>
      <c r="B7" s="38"/>
      <c r="C7" s="39"/>
      <c r="D7" s="37"/>
      <c r="E7" s="13" t="s">
        <v>9</v>
      </c>
      <c r="F7" s="13" t="s">
        <v>36</v>
      </c>
      <c r="G7" s="13" t="s">
        <v>10</v>
      </c>
      <c r="H7" s="13" t="s">
        <v>34</v>
      </c>
      <c r="I7" s="20" t="s">
        <v>11</v>
      </c>
      <c r="J7" s="21" t="s">
        <v>12</v>
      </c>
      <c r="K7" s="13" t="s">
        <v>37</v>
      </c>
      <c r="L7" s="22" t="s">
        <v>13</v>
      </c>
      <c r="AMK7" s="19"/>
    </row>
    <row r="8" spans="1:12 1025:1025" s="5" customFormat="1" ht="15.75" x14ac:dyDescent="0.25">
      <c r="A8" s="23">
        <v>1</v>
      </c>
      <c r="B8" s="24" t="s">
        <v>16</v>
      </c>
      <c r="C8" s="14" t="s">
        <v>14</v>
      </c>
      <c r="D8" s="25">
        <v>20</v>
      </c>
      <c r="E8" s="16">
        <v>17826.560000000001</v>
      </c>
      <c r="F8" s="15">
        <v>174.58799999999999</v>
      </c>
      <c r="G8" s="17">
        <v>12600</v>
      </c>
      <c r="H8" s="17">
        <v>22878</v>
      </c>
      <c r="I8" s="20"/>
      <c r="J8" s="23">
        <f>STDEV(E8:H8)</f>
        <v>9746.363231172747</v>
      </c>
      <c r="K8" s="13">
        <f>F8</f>
        <v>174.58799999999999</v>
      </c>
      <c r="L8" s="18">
        <f>K8*D8</f>
        <v>3491.7599999999998</v>
      </c>
      <c r="AMK8" s="19"/>
    </row>
    <row r="9" spans="1:12 1025:1025" s="5" customFormat="1" ht="15.75" x14ac:dyDescent="0.25">
      <c r="A9" s="23">
        <v>2</v>
      </c>
      <c r="B9" s="24" t="s">
        <v>17</v>
      </c>
      <c r="C9" s="14" t="s">
        <v>14</v>
      </c>
      <c r="D9" s="25">
        <v>2</v>
      </c>
      <c r="E9" s="16">
        <v>137730.04</v>
      </c>
      <c r="F9" s="15">
        <v>960.6</v>
      </c>
      <c r="G9" s="17">
        <v>80000</v>
      </c>
      <c r="H9" s="17">
        <v>109508.4</v>
      </c>
      <c r="I9" s="20"/>
      <c r="J9" s="23">
        <f t="shared" ref="J9:J24" si="0">STDEV(E9:H9)</f>
        <v>58974.355661567555</v>
      </c>
      <c r="K9" s="13">
        <f t="shared" ref="K9:K25" si="1">F9</f>
        <v>960.6</v>
      </c>
      <c r="L9" s="18">
        <f t="shared" ref="L9:L25" si="2">K9*D9</f>
        <v>1921.2</v>
      </c>
      <c r="AMK9" s="19"/>
    </row>
    <row r="10" spans="1:12 1025:1025" s="5" customFormat="1" ht="15.75" x14ac:dyDescent="0.25">
      <c r="A10" s="23">
        <v>3</v>
      </c>
      <c r="B10" s="24" t="s">
        <v>18</v>
      </c>
      <c r="C10" s="14" t="s">
        <v>14</v>
      </c>
      <c r="D10" s="25">
        <v>1</v>
      </c>
      <c r="E10" s="16">
        <v>94239.35</v>
      </c>
      <c r="F10" s="15">
        <v>418.03199999999998</v>
      </c>
      <c r="G10" s="17">
        <v>55000</v>
      </c>
      <c r="H10" s="17">
        <v>59388</v>
      </c>
      <c r="I10" s="20"/>
      <c r="J10" s="23">
        <f t="shared" si="0"/>
        <v>38764.981831949139</v>
      </c>
      <c r="K10" s="13">
        <f t="shared" si="1"/>
        <v>418.03199999999998</v>
      </c>
      <c r="L10" s="18">
        <f t="shared" si="2"/>
        <v>418.03199999999998</v>
      </c>
      <c r="AMK10" s="19"/>
    </row>
    <row r="11" spans="1:12 1025:1025" s="5" customFormat="1" ht="15.75" x14ac:dyDescent="0.25">
      <c r="A11" s="23">
        <v>4</v>
      </c>
      <c r="B11" s="24" t="s">
        <v>19</v>
      </c>
      <c r="C11" s="14" t="s">
        <v>14</v>
      </c>
      <c r="D11" s="25">
        <v>20</v>
      </c>
      <c r="E11" s="16">
        <v>14739.79</v>
      </c>
      <c r="F11" s="15">
        <v>152.136</v>
      </c>
      <c r="G11" s="17">
        <v>11200</v>
      </c>
      <c r="H11" s="17">
        <v>17863.812000000002</v>
      </c>
      <c r="I11" s="20"/>
      <c r="J11" s="23">
        <f t="shared" si="0"/>
        <v>7720.3973990285222</v>
      </c>
      <c r="K11" s="13">
        <f t="shared" si="1"/>
        <v>152.136</v>
      </c>
      <c r="L11" s="18">
        <f t="shared" si="2"/>
        <v>3042.72</v>
      </c>
      <c r="AMK11" s="19"/>
    </row>
    <row r="12" spans="1:12 1025:1025" s="5" customFormat="1" ht="15.75" x14ac:dyDescent="0.25">
      <c r="A12" s="23">
        <v>5</v>
      </c>
      <c r="B12" s="24" t="s">
        <v>20</v>
      </c>
      <c r="C12" s="14" t="s">
        <v>14</v>
      </c>
      <c r="D12" s="25">
        <v>20</v>
      </c>
      <c r="E12" s="16">
        <v>14810</v>
      </c>
      <c r="F12" s="15">
        <v>152.86799999999999</v>
      </c>
      <c r="G12" s="17">
        <v>11200</v>
      </c>
      <c r="H12" s="17">
        <v>17863.812000000002</v>
      </c>
      <c r="I12" s="20"/>
      <c r="J12" s="23">
        <f t="shared" si="0"/>
        <v>7731.4964019730778</v>
      </c>
      <c r="K12" s="13">
        <f t="shared" si="1"/>
        <v>152.86799999999999</v>
      </c>
      <c r="L12" s="18">
        <f t="shared" si="2"/>
        <v>3057.3599999999997</v>
      </c>
      <c r="AMK12" s="19"/>
    </row>
    <row r="13" spans="1:12 1025:1025" s="5" customFormat="1" ht="15.75" x14ac:dyDescent="0.25">
      <c r="A13" s="23">
        <v>6</v>
      </c>
      <c r="B13" s="24" t="s">
        <v>21</v>
      </c>
      <c r="C13" s="14" t="s">
        <v>14</v>
      </c>
      <c r="D13" s="25">
        <v>20</v>
      </c>
      <c r="E13" s="16">
        <v>14590.41</v>
      </c>
      <c r="F13" s="15">
        <v>150.57599999999999</v>
      </c>
      <c r="G13" s="17">
        <v>11200</v>
      </c>
      <c r="H13" s="17">
        <v>17863.810000000001</v>
      </c>
      <c r="I13" s="20"/>
      <c r="J13" s="23">
        <f t="shared" si="0"/>
        <v>7697.2593968150331</v>
      </c>
      <c r="K13" s="13">
        <f t="shared" si="1"/>
        <v>150.57599999999999</v>
      </c>
      <c r="L13" s="18">
        <f t="shared" si="2"/>
        <v>3011.52</v>
      </c>
      <c r="AMK13" s="19"/>
    </row>
    <row r="14" spans="1:12 1025:1025" s="5" customFormat="1" ht="15.75" x14ac:dyDescent="0.25">
      <c r="A14" s="23">
        <v>7</v>
      </c>
      <c r="B14" s="24" t="s">
        <v>22</v>
      </c>
      <c r="C14" s="14" t="s">
        <v>14</v>
      </c>
      <c r="D14" s="25">
        <v>4</v>
      </c>
      <c r="E14" s="16">
        <v>341.66</v>
      </c>
      <c r="F14" s="15">
        <v>3.5880000000000001</v>
      </c>
      <c r="G14" s="17">
        <v>250</v>
      </c>
      <c r="H14" s="17">
        <v>370.2</v>
      </c>
      <c r="I14" s="20"/>
      <c r="J14" s="23">
        <f t="shared" si="0"/>
        <v>166.60333046691068</v>
      </c>
      <c r="K14" s="13">
        <f t="shared" si="1"/>
        <v>3.5880000000000001</v>
      </c>
      <c r="L14" s="18">
        <f t="shared" si="2"/>
        <v>14.352</v>
      </c>
      <c r="AMK14" s="19"/>
    </row>
    <row r="15" spans="1:12 1025:1025" s="5" customFormat="1" ht="15.75" x14ac:dyDescent="0.25">
      <c r="A15" s="23">
        <v>8</v>
      </c>
      <c r="B15" s="24" t="s">
        <v>23</v>
      </c>
      <c r="C15" s="14" t="s">
        <v>14</v>
      </c>
      <c r="D15" s="25">
        <v>5</v>
      </c>
      <c r="E15" s="16">
        <v>1275.08</v>
      </c>
      <c r="F15" s="15">
        <v>12.576000000000001</v>
      </c>
      <c r="G15" s="17">
        <v>880</v>
      </c>
      <c r="H15" s="17">
        <v>1440</v>
      </c>
      <c r="I15" s="20"/>
      <c r="J15" s="23">
        <f t="shared" si="0"/>
        <v>637.75431753196824</v>
      </c>
      <c r="K15" s="13">
        <f t="shared" si="1"/>
        <v>12.576000000000001</v>
      </c>
      <c r="L15" s="18">
        <f t="shared" si="2"/>
        <v>62.88</v>
      </c>
      <c r="AMK15" s="19"/>
    </row>
    <row r="16" spans="1:12 1025:1025" s="5" customFormat="1" ht="15.75" x14ac:dyDescent="0.25">
      <c r="A16" s="23">
        <v>9</v>
      </c>
      <c r="B16" s="24" t="s">
        <v>24</v>
      </c>
      <c r="C16" s="14" t="s">
        <v>14</v>
      </c>
      <c r="D16" s="25">
        <v>6</v>
      </c>
      <c r="E16" s="16">
        <v>1684.73</v>
      </c>
      <c r="F16" s="15">
        <v>17.315999999999999</v>
      </c>
      <c r="G16" s="17">
        <v>1200</v>
      </c>
      <c r="H16" s="17">
        <v>2033.2439999999999</v>
      </c>
      <c r="I16" s="20"/>
      <c r="J16" s="23">
        <f t="shared" si="0"/>
        <v>880.04248652494016</v>
      </c>
      <c r="K16" s="13">
        <f t="shared" si="1"/>
        <v>17.315999999999999</v>
      </c>
      <c r="L16" s="18">
        <f t="shared" si="2"/>
        <v>103.89599999999999</v>
      </c>
      <c r="AMK16" s="19"/>
    </row>
    <row r="17" spans="1:16 1025:1025" s="5" customFormat="1" ht="15.75" x14ac:dyDescent="0.25">
      <c r="A17" s="23">
        <v>10</v>
      </c>
      <c r="B17" s="24" t="s">
        <v>25</v>
      </c>
      <c r="C17" s="14" t="s">
        <v>14</v>
      </c>
      <c r="D17" s="25">
        <v>1</v>
      </c>
      <c r="E17" s="16">
        <v>151597.67000000001</v>
      </c>
      <c r="F17" s="15">
        <v>1644.72</v>
      </c>
      <c r="G17" s="17">
        <v>115600</v>
      </c>
      <c r="H17" s="17">
        <v>193122.96</v>
      </c>
      <c r="I17" s="20"/>
      <c r="J17" s="23">
        <f t="shared" si="0"/>
        <v>82242.325239326106</v>
      </c>
      <c r="K17" s="13">
        <f t="shared" si="1"/>
        <v>1644.72</v>
      </c>
      <c r="L17" s="18">
        <f t="shared" si="2"/>
        <v>1644.72</v>
      </c>
      <c r="AMK17" s="19"/>
    </row>
    <row r="18" spans="1:16 1025:1025" s="5" customFormat="1" ht="15.75" x14ac:dyDescent="0.25">
      <c r="A18" s="23">
        <v>11</v>
      </c>
      <c r="B18" s="24" t="s">
        <v>26</v>
      </c>
      <c r="C18" s="14" t="s">
        <v>14</v>
      </c>
      <c r="D18" s="25">
        <v>2</v>
      </c>
      <c r="E18" s="16">
        <v>3954.93</v>
      </c>
      <c r="F18" s="15">
        <v>39.707999999999998</v>
      </c>
      <c r="G18" s="17">
        <v>2850</v>
      </c>
      <c r="H18" s="17">
        <v>3596.0039999999999</v>
      </c>
      <c r="I18" s="20"/>
      <c r="J18" s="23">
        <f t="shared" si="0"/>
        <v>1774.3582365782283</v>
      </c>
      <c r="K18" s="13">
        <f t="shared" si="1"/>
        <v>39.707999999999998</v>
      </c>
      <c r="L18" s="18">
        <f t="shared" si="2"/>
        <v>79.415999999999997</v>
      </c>
      <c r="AMK18" s="19"/>
    </row>
    <row r="19" spans="1:16 1025:1025" s="5" customFormat="1" ht="15.75" x14ac:dyDescent="0.25">
      <c r="A19" s="23">
        <v>12</v>
      </c>
      <c r="B19" s="24" t="s">
        <v>27</v>
      </c>
      <c r="C19" s="14" t="s">
        <v>14</v>
      </c>
      <c r="D19" s="25">
        <v>22</v>
      </c>
      <c r="E19" s="16">
        <v>48811.519999999997</v>
      </c>
      <c r="F19" s="15">
        <v>366.62400000000002</v>
      </c>
      <c r="G19" s="17">
        <v>55000</v>
      </c>
      <c r="H19" s="17">
        <v>42000</v>
      </c>
      <c r="I19" s="20"/>
      <c r="J19" s="23">
        <f t="shared" si="0"/>
        <v>24696.06211555863</v>
      </c>
      <c r="K19" s="13">
        <f t="shared" si="1"/>
        <v>366.62400000000002</v>
      </c>
      <c r="L19" s="18">
        <f t="shared" si="2"/>
        <v>8065.728000000001</v>
      </c>
      <c r="AMK19" s="19"/>
    </row>
    <row r="20" spans="1:16 1025:1025" s="5" customFormat="1" ht="15.75" x14ac:dyDescent="0.25">
      <c r="A20" s="23">
        <v>13</v>
      </c>
      <c r="B20" s="24" t="s">
        <v>28</v>
      </c>
      <c r="C20" s="14" t="s">
        <v>14</v>
      </c>
      <c r="D20" s="25">
        <v>8</v>
      </c>
      <c r="E20" s="16">
        <v>13476.89</v>
      </c>
      <c r="F20" s="15">
        <v>139.74</v>
      </c>
      <c r="G20" s="17">
        <v>10500</v>
      </c>
      <c r="H20" s="17">
        <v>16408.2</v>
      </c>
      <c r="I20" s="20"/>
      <c r="J20" s="23">
        <f t="shared" si="0"/>
        <v>7084.2467712400439</v>
      </c>
      <c r="K20" s="13">
        <f t="shared" si="1"/>
        <v>139.74</v>
      </c>
      <c r="L20" s="18">
        <f t="shared" si="2"/>
        <v>1117.92</v>
      </c>
      <c r="AMK20" s="19"/>
    </row>
    <row r="21" spans="1:16 1025:1025" s="5" customFormat="1" ht="15.75" x14ac:dyDescent="0.25">
      <c r="A21" s="23">
        <v>14</v>
      </c>
      <c r="B21" s="24" t="s">
        <v>29</v>
      </c>
      <c r="C21" s="14" t="s">
        <v>14</v>
      </c>
      <c r="D21" s="25">
        <v>1</v>
      </c>
      <c r="E21" s="16">
        <v>135729.47</v>
      </c>
      <c r="F21" s="15">
        <v>1262.1959999999999</v>
      </c>
      <c r="G21" s="17">
        <v>92500</v>
      </c>
      <c r="H21" s="17">
        <v>162000</v>
      </c>
      <c r="I21" s="20"/>
      <c r="J21" s="23">
        <f t="shared" si="0"/>
        <v>70493.264520707758</v>
      </c>
      <c r="K21" s="13">
        <f t="shared" si="1"/>
        <v>1262.1959999999999</v>
      </c>
      <c r="L21" s="18">
        <f t="shared" si="2"/>
        <v>1262.1959999999999</v>
      </c>
      <c r="AMK21" s="19"/>
    </row>
    <row r="22" spans="1:16 1025:1025" s="5" customFormat="1" ht="15.75" x14ac:dyDescent="0.25">
      <c r="A22" s="23">
        <v>15</v>
      </c>
      <c r="B22" s="24" t="s">
        <v>30</v>
      </c>
      <c r="C22" s="14" t="s">
        <v>14</v>
      </c>
      <c r="D22" s="25">
        <v>20</v>
      </c>
      <c r="E22" s="16">
        <v>23560.18</v>
      </c>
      <c r="F22" s="15">
        <v>108.48</v>
      </c>
      <c r="G22" s="17">
        <v>16800</v>
      </c>
      <c r="H22" s="17">
        <v>24610.2</v>
      </c>
      <c r="I22" s="20"/>
      <c r="J22" s="23">
        <f t="shared" si="0"/>
        <v>11316.378820952401</v>
      </c>
      <c r="K22" s="13">
        <f t="shared" si="1"/>
        <v>108.48</v>
      </c>
      <c r="L22" s="18">
        <f t="shared" si="2"/>
        <v>2169.6</v>
      </c>
      <c r="AMK22" s="19"/>
    </row>
    <row r="23" spans="1:16 1025:1025" s="5" customFormat="1" ht="15.75" x14ac:dyDescent="0.25">
      <c r="A23" s="23">
        <v>16</v>
      </c>
      <c r="B23" s="24" t="s">
        <v>31</v>
      </c>
      <c r="C23" s="14" t="s">
        <v>14</v>
      </c>
      <c r="D23" s="25">
        <v>1</v>
      </c>
      <c r="E23" s="16">
        <v>108908.93</v>
      </c>
      <c r="F23" s="15">
        <v>1085.124</v>
      </c>
      <c r="G23" s="17">
        <v>79500</v>
      </c>
      <c r="H23" s="17">
        <v>132000</v>
      </c>
      <c r="I23" s="20"/>
      <c r="J23" s="23">
        <f t="shared" si="0"/>
        <v>57058.378988837801</v>
      </c>
      <c r="K23" s="13">
        <f t="shared" si="1"/>
        <v>1085.124</v>
      </c>
      <c r="L23" s="18">
        <f t="shared" si="2"/>
        <v>1085.124</v>
      </c>
      <c r="AMK23" s="19"/>
    </row>
    <row r="24" spans="1:16 1025:1025" s="5" customFormat="1" ht="15.75" x14ac:dyDescent="0.25">
      <c r="A24" s="23">
        <v>17</v>
      </c>
      <c r="B24" s="24" t="s">
        <v>32</v>
      </c>
      <c r="C24" s="14" t="s">
        <v>14</v>
      </c>
      <c r="D24" s="25">
        <v>2</v>
      </c>
      <c r="E24" s="16">
        <v>7533.43</v>
      </c>
      <c r="F24" s="15">
        <v>81.731999999999999</v>
      </c>
      <c r="G24" s="17">
        <v>5600</v>
      </c>
      <c r="H24" s="17">
        <v>9596.9760000000006</v>
      </c>
      <c r="I24" s="20"/>
      <c r="J24" s="23">
        <f t="shared" si="0"/>
        <v>4087.4925482720673</v>
      </c>
      <c r="K24" s="13">
        <f t="shared" si="1"/>
        <v>81.731999999999999</v>
      </c>
      <c r="L24" s="18">
        <f t="shared" si="2"/>
        <v>163.464</v>
      </c>
      <c r="AMK24" s="19"/>
    </row>
    <row r="25" spans="1:16 1025:1025" s="5" customFormat="1" ht="15.75" x14ac:dyDescent="0.25">
      <c r="A25" s="23">
        <v>18</v>
      </c>
      <c r="B25" s="24" t="s">
        <v>33</v>
      </c>
      <c r="C25" s="14" t="s">
        <v>14</v>
      </c>
      <c r="D25" s="25">
        <v>8</v>
      </c>
      <c r="E25" s="16">
        <v>2987.54</v>
      </c>
      <c r="F25" s="15">
        <v>31.812000000000001</v>
      </c>
      <c r="G25" s="17">
        <v>2600</v>
      </c>
      <c r="H25" s="17">
        <v>3735.36</v>
      </c>
      <c r="I25" s="26">
        <f>ROUND(AVERAGE(E25:H25),2)</f>
        <v>2338.6799999999998</v>
      </c>
      <c r="J25" s="23">
        <f>STDEV(E25:H25)</f>
        <v>1608.4840102622513</v>
      </c>
      <c r="K25" s="13">
        <f t="shared" si="1"/>
        <v>31.812000000000001</v>
      </c>
      <c r="L25" s="18">
        <f t="shared" si="2"/>
        <v>254.49600000000001</v>
      </c>
      <c r="O25" s="6"/>
      <c r="P25" s="6"/>
      <c r="AMK25" s="19"/>
    </row>
    <row r="26" spans="1:16 1025:1025" s="5" customFormat="1" ht="15.75" x14ac:dyDescent="0.25">
      <c r="A26" s="30" t="s">
        <v>35</v>
      </c>
      <c r="B26" s="31"/>
      <c r="C26" s="31"/>
      <c r="D26" s="32"/>
      <c r="E26" s="16">
        <f>SUM((E8*$D$8),E9*$D$9,E10*$D$10,E11*$D$11,E12*$D$12,E13*$D$13,E14*$D$14,E15*$D$15,E16*$D$16,E17*$D$17,E18*$D$18,E19*$D$19,E20*$D$20,E21*$D$21,E22*$D$22,E23*$D$23,E24*$D$24,E25*$D$25)</f>
        <v>3722870.32</v>
      </c>
      <c r="F26" s="16">
        <f>SUM(F8*$D$8,F9*$D$9,F10*$D$10,F11*$D$11,F12*$D$12,F13*$D$13,F14*$D$14,F15*$D$15,F16*$D$16,F17*$D$17,F18*$D$18,F19*$D$19,F20*$D$20,F21*$D$21,F22*$D$22,F23*$D$23,F24*$D$24,F25*$D$25)*97.2762</f>
        <v>3012292.1632607998</v>
      </c>
      <c r="G26" s="16">
        <f>SUM((G8*$D$8),G9*$D$9,G10*$D$10,G11*$D$11,G12*$D$12,G13*$D$13,G14*$D$14,G15*$D$15,G16*$D$16,G17*$D$17,G18*$D$18,G19*$D$19,G20*$D$20,G21*$D$21,G22*$D$22,G23*$D$23,G24*$D$24,G25*$D$25)</f>
        <v>3106900</v>
      </c>
      <c r="H26" s="16">
        <f>SUM((H8*$D$8),H9*$D$9,H10*$D$10,H11*$D$11,H12*$D$12,H13*$D$13,H14*$D$14,H15*$D$15,H16*$D$16,H17*$D$17,H18*$D$18,H19*$D$19,H20*$D$20,H21*$D$21,H22*$D$22,H23*$D$23,H24*$D$24,H25*$D$25)</f>
        <v>3919535.1439999999</v>
      </c>
      <c r="I26" s="26"/>
      <c r="J26" s="23"/>
      <c r="K26" s="27"/>
      <c r="L26" s="27"/>
      <c r="O26" s="6"/>
      <c r="P26" s="6"/>
      <c r="AMK26" s="19"/>
    </row>
    <row r="27" spans="1:16 1025:1025" s="5" customFormat="1" ht="15.75" x14ac:dyDescent="0.25">
      <c r="A27" s="29" t="s">
        <v>15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7">
        <f>SUM(L8:L25)*97.2762</f>
        <v>3012292.1632607998</v>
      </c>
      <c r="O27" s="8"/>
      <c r="AMK27" s="19"/>
    </row>
    <row r="28" spans="1:16 1025:1025" s="5" customFormat="1" x14ac:dyDescent="0.25">
      <c r="B28" s="9"/>
      <c r="AMK28" s="19"/>
    </row>
    <row r="29" spans="1:16 1025:1025" s="5" customFormat="1" x14ac:dyDescent="0.25">
      <c r="B29" s="2" t="s">
        <v>39</v>
      </c>
      <c r="AMK29" s="19"/>
    </row>
    <row r="30" spans="1:16 1025:1025" s="11" customFormat="1" x14ac:dyDescent="0.25">
      <c r="A30" s="5"/>
      <c r="B30" s="28" t="s">
        <v>38</v>
      </c>
      <c r="C30" s="28"/>
      <c r="D30" s="28"/>
      <c r="E30" s="28"/>
      <c r="F30" s="28"/>
      <c r="G30" s="28"/>
      <c r="H30" s="10"/>
      <c r="I30" s="10"/>
      <c r="J30" s="10"/>
      <c r="K30" s="10"/>
      <c r="L30" s="5"/>
      <c r="N30" s="12"/>
      <c r="AMK30" s="19"/>
    </row>
    <row r="31" spans="1:16 1025:1025" s="11" customFormat="1" x14ac:dyDescent="0.25">
      <c r="A31" s="5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AMK31" s="19"/>
    </row>
    <row r="32" spans="1:16 1025:1025" s="11" customFormat="1" x14ac:dyDescent="0.25">
      <c r="A32" s="5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AMK32" s="19"/>
    </row>
    <row r="33" spans="1:12 1025:1025" s="11" customFormat="1" x14ac:dyDescent="0.25">
      <c r="A33" s="5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AMK33" s="19"/>
    </row>
    <row r="34" spans="1:12 1025:1025" s="5" customFormat="1" x14ac:dyDescent="0.25">
      <c r="B34" s="9"/>
      <c r="AMK34" s="19"/>
    </row>
    <row r="35" spans="1:12 1025:1025" s="5" customFormat="1" x14ac:dyDescent="0.25">
      <c r="B35" s="9"/>
      <c r="AMK35" s="19"/>
    </row>
    <row r="36" spans="1:12 1025:1025" s="5" customFormat="1" x14ac:dyDescent="0.25">
      <c r="B36" s="9"/>
      <c r="AMK36" s="19"/>
    </row>
    <row r="37" spans="1:12 1025:1025" s="5" customFormat="1" x14ac:dyDescent="0.25">
      <c r="B37" s="9"/>
      <c r="AMK37" s="19"/>
    </row>
    <row r="38" spans="1:12 1025:1025" s="5" customFormat="1" x14ac:dyDescent="0.25">
      <c r="B38" s="9"/>
      <c r="AMK38" s="19"/>
    </row>
    <row r="39" spans="1:12 1025:1025" s="5" customFormat="1" x14ac:dyDescent="0.25">
      <c r="B39" s="9"/>
      <c r="AMK39" s="19"/>
    </row>
    <row r="40" spans="1:12 1025:1025" s="5" customForma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AMK40" s="19"/>
    </row>
    <row r="41" spans="1:12 1025:1025" s="5" customForma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AMK41" s="19"/>
    </row>
    <row r="42" spans="1:12 1025:1025" s="5" customForma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AMK42" s="19"/>
    </row>
    <row r="43" spans="1:12 1025:1025" s="5" customForma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AMK43" s="19"/>
    </row>
    <row r="44" spans="1:12 1025:1025" s="5" customForma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AMK44" s="19"/>
    </row>
  </sheetData>
  <mergeCells count="14">
    <mergeCell ref="A2:L2"/>
    <mergeCell ref="A3:B3"/>
    <mergeCell ref="C3:L3"/>
    <mergeCell ref="A4:B4"/>
    <mergeCell ref="C4:L4"/>
    <mergeCell ref="A27:K27"/>
    <mergeCell ref="A26:D26"/>
    <mergeCell ref="C5:L5"/>
    <mergeCell ref="A5:B5"/>
    <mergeCell ref="A6:A7"/>
    <mergeCell ref="B6:B7"/>
    <mergeCell ref="C6:C7"/>
    <mergeCell ref="D6:D7"/>
    <mergeCell ref="E6:L6"/>
  </mergeCells>
  <pageMargins left="0.118055555555556" right="0.118055555555556" top="0.15763888888888899" bottom="0.15763888888888899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0.83203125" defaultRowHeight="11.25" x14ac:dyDescent="0.2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0.83203125" defaultRowHeight="11.25" x14ac:dyDescent="0.2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Титаренко Елена Васильевна</dc:creator>
  <dc:description/>
  <cp:lastModifiedBy>Титаренко Елена Васильевна</cp:lastModifiedBy>
  <cp:revision>6</cp:revision>
  <cp:lastPrinted>2025-02-04T08:17:49Z</cp:lastPrinted>
  <dcterms:created xsi:type="dcterms:W3CDTF">2006-09-16T00:00:00Z</dcterms:created>
  <dcterms:modified xsi:type="dcterms:W3CDTF">2025-02-19T09:37:42Z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