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ZAKDOC\Desktop\Ассы\Закупки\2025\Ассы_ЗК_краска\"/>
    </mc:Choice>
  </mc:AlternateContent>
  <xr:revisionPtr revIDLastSave="0" documentId="13_ncr:1_{70C8F009-2896-4796-9484-4510B7213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91029"/>
</workbook>
</file>

<file path=xl/calcChain.xml><?xml version="1.0" encoding="utf-8"?>
<calcChain xmlns="http://schemas.openxmlformats.org/spreadsheetml/2006/main">
  <c r="R13" i="1" l="1"/>
  <c r="R14" i="1"/>
  <c r="R15" i="1"/>
  <c r="R16" i="1"/>
  <c r="R17" i="1"/>
  <c r="R18" i="1"/>
  <c r="R19" i="1"/>
  <c r="R20" i="1"/>
  <c r="R21" i="1"/>
  <c r="Q17" i="1"/>
  <c r="S17" i="1" s="1"/>
  <c r="T17" i="1" s="1"/>
  <c r="U17" i="1" s="1"/>
  <c r="J17" i="1"/>
  <c r="H17" i="1"/>
  <c r="F17" i="1"/>
  <c r="Q16" i="1"/>
  <c r="V16" i="1" s="1"/>
  <c r="J16" i="1"/>
  <c r="H16" i="1"/>
  <c r="F16" i="1"/>
  <c r="Q15" i="1"/>
  <c r="S15" i="1" s="1"/>
  <c r="T15" i="1" s="1"/>
  <c r="U15" i="1" s="1"/>
  <c r="J15" i="1"/>
  <c r="H15" i="1"/>
  <c r="F15" i="1"/>
  <c r="Q14" i="1"/>
  <c r="V14" i="1" s="1"/>
  <c r="J14" i="1"/>
  <c r="H14" i="1"/>
  <c r="F14" i="1"/>
  <c r="Q13" i="1"/>
  <c r="S13" i="1" s="1"/>
  <c r="T13" i="1" s="1"/>
  <c r="U13" i="1" s="1"/>
  <c r="J13" i="1"/>
  <c r="H13" i="1"/>
  <c r="F13" i="1"/>
  <c r="F18" i="1"/>
  <c r="H18" i="1"/>
  <c r="J18" i="1"/>
  <c r="Q18" i="1"/>
  <c r="F19" i="1"/>
  <c r="H19" i="1"/>
  <c r="J19" i="1"/>
  <c r="Q19" i="1"/>
  <c r="F20" i="1"/>
  <c r="H20" i="1"/>
  <c r="J20" i="1"/>
  <c r="Q20" i="1"/>
  <c r="F21" i="1"/>
  <c r="H21" i="1"/>
  <c r="J21" i="1"/>
  <c r="Q21" i="1"/>
  <c r="V17" i="1" l="1"/>
  <c r="V15" i="1"/>
  <c r="V13" i="1"/>
  <c r="S14" i="1"/>
  <c r="T14" i="1" s="1"/>
  <c r="U14" i="1" s="1"/>
  <c r="S16" i="1"/>
  <c r="T16" i="1" s="1"/>
  <c r="U16" i="1" s="1"/>
  <c r="V20" i="1" l="1"/>
  <c r="S20" i="1"/>
  <c r="T20" i="1" s="1"/>
  <c r="U20" i="1" s="1"/>
  <c r="V18" i="1"/>
  <c r="V22" i="1" s="1"/>
  <c r="V21" i="1"/>
  <c r="V19" i="1"/>
  <c r="S21" i="1" l="1"/>
  <c r="T21" i="1" s="1"/>
  <c r="U21" i="1" s="1"/>
  <c r="S19" i="1"/>
  <c r="T19" i="1" s="1"/>
  <c r="U19" i="1" s="1"/>
  <c r="S18" i="1"/>
  <c r="T18" i="1" s="1"/>
  <c r="U18" i="1" s="1"/>
  <c r="E8" i="1" l="1"/>
</calcChain>
</file>

<file path=xl/sharedStrings.xml><?xml version="1.0" encoding="utf-8"?>
<sst xmlns="http://schemas.openxmlformats.org/spreadsheetml/2006/main" count="68" uniqueCount="49">
  <si>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</si>
  <si>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</si>
  <si>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</si>
  <si>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</si>
  <si>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</si>
  <si>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</si>
  <si>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</si>
  <si>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</si>
  <si>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</si>
  <si>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</si>
  <si>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</si>
  <si>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</si>
  <si>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</si>
  <si>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</si>
  <si>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</si>
  <si>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</si>
  <si>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</si>
  <si>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</si>
  <si>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</si>
  <si>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</si>
  <si>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</si>
  <si>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</si>
  <si>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</si>
  <si>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</si>
  <si>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</si>
  <si>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</si>
  <si>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</si>
  <si>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</si>
  <si>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</si>
  <si>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</si>
  <si>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</si>
  <si>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</si>
  <si>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</si>
  <si>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</si>
  <si>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</si>
  <si>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</si>
  <si>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шт</t>
  </si>
  <si>
    <t>№5 от 24.02.2025</t>
  </si>
  <si>
    <t>Краска для мебели и дерева моющаяся матовая цвет белый база А 2.5 л</t>
  </si>
  <si>
    <t>Краска для мебели и дерева моющаяся матовая прозрачная 2.25 л</t>
  </si>
  <si>
    <t>Валик сменный 110 мм</t>
  </si>
  <si>
    <t>Набор сменных мини-валиков мольтопрен 60 мм 2 шт</t>
  </si>
  <si>
    <t>Валик для эмалевых красок 100 мм</t>
  </si>
  <si>
    <t>Мини-валик сменный для алкидных красок 60 мм 2 шт</t>
  </si>
  <si>
    <t>Мини-валик сменный для лака 60 мм 2 шт</t>
  </si>
  <si>
    <t>Ручка для валика бюгельная 6x110 мм</t>
  </si>
  <si>
    <t>Ручка для валика бюгельная 6x60 мм</t>
  </si>
  <si>
    <t>б/н от 24.02.2025</t>
  </si>
  <si>
    <t>№017000-601118/7296 от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</si>
</sst>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20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165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vertical="top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4" fontId="12" fillId="5" borderId="3" xfId="0" applyNumberFormat="1" applyFont="1" applyFill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5" fillId="0" borderId="6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25</xdr:row>
      <xdr:rowOff>998367</xdr:rowOff>
    </xdr:from>
    <xdr:to>
      <xdr:col>3</xdr:col>
      <xdr:colOff>228600</xdr:colOff>
      <xdr:row>25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26</xdr:row>
      <xdr:rowOff>422036</xdr:rowOff>
    </xdr:from>
    <xdr:to>
      <xdr:col>4</xdr:col>
      <xdr:colOff>336186</xdr:colOff>
      <xdr:row>27</xdr:row>
      <xdr:rowOff>3809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topLeftCell="A11" zoomScale="80" zoomScaleNormal="80" workbookViewId="0">
      <selection activeCell="AC17" sqref="AC17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5.75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3" t="s">
        <v>5</v>
      </c>
      <c r="B8" s="63"/>
      <c r="C8" s="63"/>
      <c r="D8" s="63"/>
      <c r="E8" s="64">
        <f>SUMIF(V22,"&gt;0")</f>
        <v>316381.02</v>
      </c>
      <c r="F8" s="64"/>
      <c r="G8" s="65" t="s">
        <v>6</v>
      </c>
      <c r="H8" s="6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7" t="s">
        <v>9</v>
      </c>
      <c r="B10" s="57" t="s">
        <v>34</v>
      </c>
      <c r="C10" s="57" t="s">
        <v>35</v>
      </c>
      <c r="D10" s="57"/>
      <c r="E10" s="59" t="s">
        <v>10</v>
      </c>
      <c r="F10" s="59"/>
      <c r="G10" s="59" t="s">
        <v>11</v>
      </c>
      <c r="H10" s="59"/>
      <c r="I10" s="59" t="s">
        <v>12</v>
      </c>
      <c r="J10" s="59"/>
      <c r="K10" s="59" t="s">
        <v>13</v>
      </c>
      <c r="L10" s="59"/>
      <c r="M10" s="59" t="s">
        <v>14</v>
      </c>
      <c r="N10" s="59"/>
      <c r="O10" s="59" t="s">
        <v>15</v>
      </c>
      <c r="P10" s="59"/>
      <c r="Q10" s="58" t="s">
        <v>16</v>
      </c>
      <c r="R10" s="57" t="s">
        <v>17</v>
      </c>
      <c r="S10" s="57" t="s">
        <v>18</v>
      </c>
      <c r="T10" s="57" t="s">
        <v>19</v>
      </c>
      <c r="U10" s="57" t="s">
        <v>20</v>
      </c>
      <c r="V10" s="58" t="s">
        <v>21</v>
      </c>
    </row>
    <row r="11" spans="1:22" ht="27" customHeight="1" x14ac:dyDescent="0.25">
      <c r="A11" s="57"/>
      <c r="B11" s="57"/>
      <c r="C11" s="57"/>
      <c r="D11" s="57"/>
      <c r="E11" s="60" t="s">
        <v>37</v>
      </c>
      <c r="F11" s="60"/>
      <c r="G11" s="60" t="s">
        <v>47</v>
      </c>
      <c r="H11" s="60"/>
      <c r="I11" s="60" t="s">
        <v>48</v>
      </c>
      <c r="J11" s="60"/>
      <c r="K11" s="60"/>
      <c r="L11" s="60"/>
      <c r="M11" s="60"/>
      <c r="N11" s="60"/>
      <c r="O11" s="60"/>
      <c r="P11" s="60"/>
      <c r="Q11" s="58"/>
      <c r="R11" s="57"/>
      <c r="S11" s="57"/>
      <c r="T11" s="57"/>
      <c r="U11" s="57"/>
      <c r="V11" s="58"/>
    </row>
    <row r="12" spans="1:22" ht="27" customHeight="1" x14ac:dyDescent="0.25">
      <c r="A12" s="57"/>
      <c r="B12" s="57"/>
      <c r="C12" s="41" t="s">
        <v>22</v>
      </c>
      <c r="D12" s="45" t="s">
        <v>23</v>
      </c>
      <c r="E12" s="18" t="s">
        <v>24</v>
      </c>
      <c r="F12" s="18" t="s">
        <v>25</v>
      </c>
      <c r="G12" s="18" t="s">
        <v>24</v>
      </c>
      <c r="H12" s="18" t="s">
        <v>25</v>
      </c>
      <c r="I12" s="18" t="s">
        <v>24</v>
      </c>
      <c r="J12" s="18" t="s">
        <v>25</v>
      </c>
      <c r="K12" s="18" t="s">
        <v>24</v>
      </c>
      <c r="L12" s="18" t="s">
        <v>25</v>
      </c>
      <c r="M12" s="18" t="s">
        <v>24</v>
      </c>
      <c r="N12" s="18" t="s">
        <v>25</v>
      </c>
      <c r="O12" s="18" t="s">
        <v>24</v>
      </c>
      <c r="P12" s="18" t="s">
        <v>25</v>
      </c>
      <c r="Q12" s="58"/>
      <c r="R12" s="57"/>
      <c r="S12" s="57"/>
      <c r="T12" s="57"/>
      <c r="U12" s="57"/>
      <c r="V12" s="58"/>
    </row>
    <row r="13" spans="1:22" ht="63.75" customHeight="1" x14ac:dyDescent="0.25">
      <c r="A13" s="39">
        <v>1</v>
      </c>
      <c r="B13" s="42" t="s">
        <v>38</v>
      </c>
      <c r="C13" s="43" t="s">
        <v>36</v>
      </c>
      <c r="D13" s="42">
        <v>50</v>
      </c>
      <c r="E13" s="44">
        <v>4438</v>
      </c>
      <c r="F13" s="40">
        <f t="shared" ref="F13:F17" si="0">E13*D13</f>
        <v>221900</v>
      </c>
      <c r="G13" s="19">
        <v>4450</v>
      </c>
      <c r="H13" s="21">
        <f t="shared" ref="H13:H17" si="1">G13*D13</f>
        <v>222500</v>
      </c>
      <c r="I13" s="19">
        <v>4438</v>
      </c>
      <c r="J13" s="40">
        <f t="shared" ref="J13:J17" si="2">I13*D13</f>
        <v>221900</v>
      </c>
      <c r="K13" s="22"/>
      <c r="L13" s="20"/>
      <c r="M13" s="20"/>
      <c r="N13" s="20"/>
      <c r="O13" s="20"/>
      <c r="P13" s="21"/>
      <c r="Q13" s="20">
        <f t="shared" ref="Q13:Q17" si="3">ROUND(AVERAGE(E13,G13,I13,K13,M13),2)</f>
        <v>4442</v>
      </c>
      <c r="R13" s="23">
        <f t="shared" ref="R13:R17" si="4">COUNTA(E13,G13,I13,K13,M13)</f>
        <v>3</v>
      </c>
      <c r="S13" s="23">
        <f t="shared" ref="S13:S17" si="5">SQRT((IF(E13&gt;0,POWER(E13-Q13,2),0)+IF(G13&gt;0,POWER(G13-Q13,2),0)+IF(I13&gt;0,POWER(I13-Q13,2),0)+IF(K13&gt;0,POWER(K13-Q13,2),0)+IF(M13&gt;0,POWER(M13-Q13,2),0))/(R13-1))</f>
        <v>6.9282032302755088</v>
      </c>
      <c r="T13" s="24">
        <f t="shared" ref="T13:T17" si="6">S13/Q13*100</f>
        <v>0.15597035637720641</v>
      </c>
      <c r="U13" s="24" t="str">
        <f t="shared" ref="U13:U17" si="7">IF(T13&lt;33,$U$8,$U$9)</f>
        <v>ОДН</v>
      </c>
      <c r="V13" s="25">
        <f t="shared" ref="V13:V17" si="8">D13*Q13</f>
        <v>222100</v>
      </c>
    </row>
    <row r="14" spans="1:22" ht="63.75" customHeight="1" x14ac:dyDescent="0.25">
      <c r="A14" s="39">
        <v>2</v>
      </c>
      <c r="B14" s="42" t="s">
        <v>39</v>
      </c>
      <c r="C14" s="43" t="s">
        <v>36</v>
      </c>
      <c r="D14" s="42">
        <v>20</v>
      </c>
      <c r="E14" s="44">
        <v>3995</v>
      </c>
      <c r="F14" s="40">
        <f t="shared" si="0"/>
        <v>79900</v>
      </c>
      <c r="G14" s="19">
        <v>4050</v>
      </c>
      <c r="H14" s="21">
        <f t="shared" si="1"/>
        <v>81000</v>
      </c>
      <c r="I14" s="19">
        <v>3995</v>
      </c>
      <c r="J14" s="40">
        <f t="shared" si="2"/>
        <v>79900</v>
      </c>
      <c r="K14" s="22"/>
      <c r="L14" s="20"/>
      <c r="M14" s="20"/>
      <c r="N14" s="20"/>
      <c r="O14" s="20"/>
      <c r="P14" s="21"/>
      <c r="Q14" s="20">
        <f t="shared" si="3"/>
        <v>4013.33</v>
      </c>
      <c r="R14" s="23">
        <f t="shared" si="4"/>
        <v>3</v>
      </c>
      <c r="S14" s="23">
        <f t="shared" si="5"/>
        <v>31.754265067861358</v>
      </c>
      <c r="T14" s="24">
        <f t="shared" si="6"/>
        <v>0.79121988642502261</v>
      </c>
      <c r="U14" s="24" t="str">
        <f t="shared" si="7"/>
        <v>ОДН</v>
      </c>
      <c r="V14" s="25">
        <f t="shared" si="8"/>
        <v>80266.600000000006</v>
      </c>
    </row>
    <row r="15" spans="1:22" ht="63.75" customHeight="1" x14ac:dyDescent="0.25">
      <c r="A15" s="39">
        <v>3</v>
      </c>
      <c r="B15" s="42" t="s">
        <v>40</v>
      </c>
      <c r="C15" s="43" t="s">
        <v>36</v>
      </c>
      <c r="D15" s="42">
        <v>20</v>
      </c>
      <c r="E15" s="44">
        <v>160</v>
      </c>
      <c r="F15" s="40">
        <f t="shared" si="0"/>
        <v>3200</v>
      </c>
      <c r="G15" s="19">
        <v>165</v>
      </c>
      <c r="H15" s="21">
        <f t="shared" si="1"/>
        <v>3300</v>
      </c>
      <c r="I15" s="19">
        <v>160</v>
      </c>
      <c r="J15" s="40">
        <f t="shared" si="2"/>
        <v>3200</v>
      </c>
      <c r="K15" s="22"/>
      <c r="L15" s="20"/>
      <c r="M15" s="20"/>
      <c r="N15" s="20"/>
      <c r="O15" s="20"/>
      <c r="P15" s="21"/>
      <c r="Q15" s="20">
        <f t="shared" si="3"/>
        <v>161.66999999999999</v>
      </c>
      <c r="R15" s="23">
        <f t="shared" si="4"/>
        <v>3</v>
      </c>
      <c r="S15" s="23">
        <f t="shared" si="5"/>
        <v>2.8867542326980318</v>
      </c>
      <c r="T15" s="24">
        <f t="shared" si="6"/>
        <v>1.7855843586924178</v>
      </c>
      <c r="U15" s="24" t="str">
        <f t="shared" si="7"/>
        <v>ОДН</v>
      </c>
      <c r="V15" s="25">
        <f t="shared" si="8"/>
        <v>3233.3999999999996</v>
      </c>
    </row>
    <row r="16" spans="1:22" ht="63.75" customHeight="1" x14ac:dyDescent="0.25">
      <c r="A16" s="39">
        <v>4</v>
      </c>
      <c r="B16" s="42" t="s">
        <v>41</v>
      </c>
      <c r="C16" s="43" t="s">
        <v>36</v>
      </c>
      <c r="D16" s="42">
        <v>30</v>
      </c>
      <c r="E16" s="44">
        <v>140</v>
      </c>
      <c r="F16" s="40">
        <f t="shared" si="0"/>
        <v>4200</v>
      </c>
      <c r="G16" s="19">
        <v>200</v>
      </c>
      <c r="H16" s="21">
        <f t="shared" si="1"/>
        <v>6000</v>
      </c>
      <c r="I16" s="19">
        <v>140</v>
      </c>
      <c r="J16" s="40">
        <f t="shared" si="2"/>
        <v>4200</v>
      </c>
      <c r="K16" s="22"/>
      <c r="L16" s="20"/>
      <c r="M16" s="20"/>
      <c r="N16" s="20"/>
      <c r="O16" s="20"/>
      <c r="P16" s="21"/>
      <c r="Q16" s="20">
        <f t="shared" si="3"/>
        <v>160</v>
      </c>
      <c r="R16" s="23">
        <f t="shared" si="4"/>
        <v>3</v>
      </c>
      <c r="S16" s="23">
        <f t="shared" si="5"/>
        <v>34.641016151377549</v>
      </c>
      <c r="T16" s="24">
        <f t="shared" si="6"/>
        <v>21.650635094610969</v>
      </c>
      <c r="U16" s="24" t="str">
        <f t="shared" si="7"/>
        <v>ОДН</v>
      </c>
      <c r="V16" s="25">
        <f t="shared" si="8"/>
        <v>4800</v>
      </c>
    </row>
    <row r="17" spans="1:22" ht="63.75" customHeight="1" x14ac:dyDescent="0.25">
      <c r="A17" s="39">
        <v>5</v>
      </c>
      <c r="B17" s="42" t="s">
        <v>42</v>
      </c>
      <c r="C17" s="43" t="s">
        <v>36</v>
      </c>
      <c r="D17" s="42">
        <v>20</v>
      </c>
      <c r="E17" s="44">
        <v>132</v>
      </c>
      <c r="F17" s="40">
        <f t="shared" si="0"/>
        <v>2640</v>
      </c>
      <c r="G17" s="19">
        <v>160</v>
      </c>
      <c r="H17" s="21">
        <f t="shared" si="1"/>
        <v>3200</v>
      </c>
      <c r="I17" s="19">
        <v>132</v>
      </c>
      <c r="J17" s="40">
        <f t="shared" si="2"/>
        <v>2640</v>
      </c>
      <c r="K17" s="22"/>
      <c r="L17" s="20"/>
      <c r="M17" s="20"/>
      <c r="N17" s="20"/>
      <c r="O17" s="20"/>
      <c r="P17" s="21"/>
      <c r="Q17" s="20">
        <f t="shared" si="3"/>
        <v>141.33000000000001</v>
      </c>
      <c r="R17" s="23">
        <f t="shared" si="4"/>
        <v>3</v>
      </c>
      <c r="S17" s="23">
        <f t="shared" si="5"/>
        <v>16.165808052800823</v>
      </c>
      <c r="T17" s="24">
        <f t="shared" si="6"/>
        <v>11.438341507677649</v>
      </c>
      <c r="U17" s="24" t="str">
        <f t="shared" si="7"/>
        <v>ОДН</v>
      </c>
      <c r="V17" s="25">
        <f t="shared" si="8"/>
        <v>2826.6000000000004</v>
      </c>
    </row>
    <row r="18" spans="1:22" ht="63.75" customHeight="1" x14ac:dyDescent="0.25">
      <c r="A18" s="39">
        <v>6</v>
      </c>
      <c r="B18" s="42" t="s">
        <v>43</v>
      </c>
      <c r="C18" s="43" t="s">
        <v>36</v>
      </c>
      <c r="D18" s="42">
        <v>10</v>
      </c>
      <c r="E18" s="44">
        <v>115</v>
      </c>
      <c r="F18" s="40">
        <f t="shared" ref="F18:F21" si="9">E18*D18</f>
        <v>1150</v>
      </c>
      <c r="G18" s="19">
        <v>123</v>
      </c>
      <c r="H18" s="21">
        <f t="shared" ref="H18:H21" si="10">G18*D18</f>
        <v>1230</v>
      </c>
      <c r="I18" s="19">
        <v>115</v>
      </c>
      <c r="J18" s="40">
        <f t="shared" ref="J18:J21" si="11">I18*D18</f>
        <v>1150</v>
      </c>
      <c r="K18" s="22"/>
      <c r="L18" s="20"/>
      <c r="M18" s="20"/>
      <c r="N18" s="20"/>
      <c r="O18" s="20"/>
      <c r="P18" s="21"/>
      <c r="Q18" s="20">
        <f t="shared" ref="Q18:Q21" si="12">ROUND(AVERAGE(E18,G18,I18,K18,M18),2)</f>
        <v>117.67</v>
      </c>
      <c r="R18" s="23">
        <f t="shared" ref="R18:R21" si="13">COUNTA(E18,G18,I18,K18,M18)</f>
        <v>3</v>
      </c>
      <c r="S18" s="23">
        <f t="shared" ref="S18:S21" si="14">SQRT((IF(E18&gt;0,POWER(E18-Q18,2),0)+IF(G18&gt;0,POWER(G18-Q18,2),0)+IF(I18&gt;0,POWER(I18-Q18,2),0)+IF(K18&gt;0,POWER(K18-Q18,2),0)+IF(M18&gt;0,POWER(M18-Q18,2),0))/(R18-1))</f>
        <v>4.6188039577362447</v>
      </c>
      <c r="T18" s="24">
        <f t="shared" ref="T18" si="15">S18/Q18*100</f>
        <v>3.9252179465762254</v>
      </c>
      <c r="U18" s="24" t="str">
        <f>IF(T18&lt;33,$U$8,$U$9)</f>
        <v>ОДН</v>
      </c>
      <c r="V18" s="25">
        <f t="shared" ref="V18" si="16">D18*Q18</f>
        <v>1176.7</v>
      </c>
    </row>
    <row r="19" spans="1:22" ht="63.75" customHeight="1" x14ac:dyDescent="0.25">
      <c r="A19" s="39">
        <v>7</v>
      </c>
      <c r="B19" s="42" t="s">
        <v>44</v>
      </c>
      <c r="C19" s="43" t="s">
        <v>36</v>
      </c>
      <c r="D19" s="42">
        <v>10</v>
      </c>
      <c r="E19" s="44">
        <v>117</v>
      </c>
      <c r="F19" s="40">
        <f t="shared" si="9"/>
        <v>1170</v>
      </c>
      <c r="G19" s="19">
        <v>125</v>
      </c>
      <c r="H19" s="21">
        <f t="shared" si="10"/>
        <v>1250</v>
      </c>
      <c r="I19" s="19">
        <v>117</v>
      </c>
      <c r="J19" s="40">
        <f t="shared" si="11"/>
        <v>1170</v>
      </c>
      <c r="K19" s="22"/>
      <c r="L19" s="20"/>
      <c r="M19" s="20"/>
      <c r="N19" s="20"/>
      <c r="O19" s="20"/>
      <c r="P19" s="21"/>
      <c r="Q19" s="20">
        <f t="shared" si="12"/>
        <v>119.67</v>
      </c>
      <c r="R19" s="23">
        <f t="shared" si="13"/>
        <v>3</v>
      </c>
      <c r="S19" s="23">
        <f t="shared" si="14"/>
        <v>4.6188039577362447</v>
      </c>
      <c r="T19" s="24">
        <f t="shared" ref="T19:T20" si="17">S19/Q19*100</f>
        <v>3.8596172455387689</v>
      </c>
      <c r="U19" s="24" t="str">
        <f t="shared" ref="U19:U20" si="18">IF(T19&lt;33,$U$8,$U$9)</f>
        <v>ОДН</v>
      </c>
      <c r="V19" s="25">
        <f t="shared" ref="V19:V20" si="19">D19*Q19</f>
        <v>1196.7</v>
      </c>
    </row>
    <row r="20" spans="1:22" ht="63.75" customHeight="1" x14ac:dyDescent="0.25">
      <c r="A20" s="39">
        <v>8</v>
      </c>
      <c r="B20" s="42" t="s">
        <v>45</v>
      </c>
      <c r="C20" s="43" t="s">
        <v>36</v>
      </c>
      <c r="D20" s="42">
        <v>3</v>
      </c>
      <c r="E20" s="44">
        <v>130</v>
      </c>
      <c r="F20" s="40">
        <f t="shared" si="9"/>
        <v>390</v>
      </c>
      <c r="G20" s="19">
        <v>150</v>
      </c>
      <c r="H20" s="21">
        <f t="shared" si="10"/>
        <v>450</v>
      </c>
      <c r="I20" s="19">
        <v>130</v>
      </c>
      <c r="J20" s="40">
        <f t="shared" si="11"/>
        <v>390</v>
      </c>
      <c r="K20" s="22"/>
      <c r="L20" s="20"/>
      <c r="M20" s="20"/>
      <c r="N20" s="20"/>
      <c r="O20" s="20"/>
      <c r="P20" s="21"/>
      <c r="Q20" s="20">
        <f t="shared" si="12"/>
        <v>136.66999999999999</v>
      </c>
      <c r="R20" s="23">
        <f t="shared" ref="R20" si="20">COUNTA(E20,G20,I20,K20,M20)</f>
        <v>3</v>
      </c>
      <c r="S20" s="23">
        <f t="shared" ref="S20" si="21">SQRT((IF(E20&gt;0,POWER(E20-Q20,2),0)+IF(G20&gt;0,POWER(G20-Q20,2),0)+IF(I20&gt;0,POWER(I20-Q20,2),0)+IF(K20&gt;0,POWER(K20-Q20,2),0)+IF(M20&gt;0,POWER(M20-Q20,2),0))/(R20-1))</f>
        <v>11.54700610548033</v>
      </c>
      <c r="T20" s="24">
        <f t="shared" si="17"/>
        <v>8.4488227888200278</v>
      </c>
      <c r="U20" s="24" t="str">
        <f t="shared" si="18"/>
        <v>ОДН</v>
      </c>
      <c r="V20" s="25">
        <f t="shared" si="19"/>
        <v>410.01</v>
      </c>
    </row>
    <row r="21" spans="1:22" ht="63.75" customHeight="1" x14ac:dyDescent="0.25">
      <c r="A21" s="39">
        <v>9</v>
      </c>
      <c r="B21" s="42" t="s">
        <v>46</v>
      </c>
      <c r="C21" s="43" t="s">
        <v>36</v>
      </c>
      <c r="D21" s="42">
        <v>3</v>
      </c>
      <c r="E21" s="44">
        <v>120</v>
      </c>
      <c r="F21" s="40">
        <f t="shared" si="9"/>
        <v>360</v>
      </c>
      <c r="G21" s="19">
        <v>130</v>
      </c>
      <c r="H21" s="21">
        <f t="shared" si="10"/>
        <v>390</v>
      </c>
      <c r="I21" s="19">
        <v>121</v>
      </c>
      <c r="J21" s="40">
        <f t="shared" si="11"/>
        <v>363</v>
      </c>
      <c r="K21" s="22"/>
      <c r="L21" s="20"/>
      <c r="M21" s="20"/>
      <c r="N21" s="20"/>
      <c r="O21" s="20"/>
      <c r="P21" s="21"/>
      <c r="Q21" s="20">
        <f t="shared" si="12"/>
        <v>123.67</v>
      </c>
      <c r="R21" s="23">
        <f t="shared" si="13"/>
        <v>3</v>
      </c>
      <c r="S21" s="23">
        <f t="shared" si="14"/>
        <v>5.5075720603547262</v>
      </c>
      <c r="T21" s="24">
        <f t="shared" ref="T21" si="22">S21/Q21*100</f>
        <v>4.4534422740799915</v>
      </c>
      <c r="U21" s="24" t="str">
        <f t="shared" ref="U21" si="23">IF(T21&lt;33,$U$8,$U$9)</f>
        <v>ОДН</v>
      </c>
      <c r="V21" s="25">
        <f t="shared" ref="V21" si="24">D21*Q21</f>
        <v>371.01</v>
      </c>
    </row>
    <row r="22" spans="1:22" s="26" customFormat="1" ht="27.75" customHeight="1" x14ac:dyDescent="0.25">
      <c r="A22" s="50" t="s">
        <v>26</v>
      </c>
      <c r="B22" s="50"/>
      <c r="C22" s="27"/>
      <c r="D22" s="4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>
        <f>SUMIF(V13:V21,"&gt;0")</f>
        <v>316381.02</v>
      </c>
    </row>
    <row r="23" spans="1:22" s="30" customFormat="1" x14ac:dyDescent="0.25">
      <c r="A23" s="31"/>
      <c r="S23" s="32"/>
    </row>
    <row r="24" spans="1:22" x14ac:dyDescent="0.25">
      <c r="A24" s="51" t="s">
        <v>27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</row>
    <row r="25" spans="1:22" ht="52.5" customHeight="1" x14ac:dyDescent="0.25">
      <c r="A25" s="54" t="s">
        <v>33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6"/>
    </row>
    <row r="26" spans="1:22" ht="100.5" customHeight="1" x14ac:dyDescent="0.25">
      <c r="A26" s="47" t="s">
        <v>28</v>
      </c>
      <c r="B26" s="48"/>
      <c r="C26" s="49" t="s">
        <v>29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57.75" customHeight="1" x14ac:dyDescent="0.25">
      <c r="A27" s="47" t="s">
        <v>30</v>
      </c>
      <c r="B27" s="48"/>
      <c r="C27" s="49" t="s">
        <v>31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44.25" customHeight="1" x14ac:dyDescent="0.25">
      <c r="A28" s="47" t="s">
        <v>18</v>
      </c>
      <c r="B28" s="48"/>
      <c r="C28" s="49" t="s">
        <v>32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5">
      <c r="B30" s="34"/>
      <c r="C30" s="34"/>
      <c r="D30" s="35"/>
      <c r="E30" s="36"/>
      <c r="F30" s="3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8"/>
      <c r="S30" s="36"/>
      <c r="T30" s="36"/>
      <c r="U30" s="36"/>
      <c r="V30" s="36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7:B27"/>
    <mergeCell ref="C27:V27"/>
    <mergeCell ref="A28:B28"/>
    <mergeCell ref="C28:V28"/>
    <mergeCell ref="A22:B22"/>
    <mergeCell ref="A24:V24"/>
    <mergeCell ref="A25:V25"/>
    <mergeCell ref="A26:B26"/>
    <mergeCell ref="C26:V26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ZAKDOC</cp:lastModifiedBy>
  <cp:revision>3</cp:revision>
  <dcterms:created xsi:type="dcterms:W3CDTF">2021-01-18T05:46:41Z</dcterms:created>
  <dcterms:modified xsi:type="dcterms:W3CDTF">2025-02-28T04:25:19Z</dcterms:modified>
</cp:coreProperties>
</file>