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запрос котировок на поставку Запчасти для Poly Clip и Vemag Грозенко Яна 4398\"/>
    </mc:Choice>
  </mc:AlternateContent>
  <xr:revisionPtr revIDLastSave="0" documentId="13_ncr:1_{8ACE3581-5150-4B41-9AD8-7D469BDCD2C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olyClip" sheetId="4" r:id="rId1"/>
    <sheet name="Общий" sheetId="1" r:id="rId2"/>
    <sheet name="Лист2" sheetId="2" r:id="rId3"/>
    <sheet name="Лист3" sheetId="3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4" l="1"/>
  <c r="J9" i="4" s="1"/>
  <c r="I10" i="4"/>
  <c r="J10" i="4" s="1"/>
  <c r="I11" i="4"/>
  <c r="J11" i="4" s="1"/>
  <c r="I12" i="4"/>
  <c r="J12" i="4" s="1"/>
  <c r="I13" i="4"/>
  <c r="J13" i="4" s="1"/>
  <c r="I14" i="4"/>
  <c r="J14" i="4" s="1"/>
  <c r="I8" i="4"/>
  <c r="J8" i="4" s="1"/>
  <c r="F15" i="4"/>
  <c r="E15" i="4"/>
  <c r="I15" i="4" s="1"/>
  <c r="J16" i="4" l="1"/>
  <c r="G40" i="1"/>
  <c r="F40" i="1"/>
  <c r="E40" i="1"/>
  <c r="K41" i="1"/>
  <c r="I39" i="1"/>
  <c r="H39" i="1"/>
</calcChain>
</file>

<file path=xl/sharedStrings.xml><?xml version="1.0" encoding="utf-8"?>
<sst xmlns="http://schemas.openxmlformats.org/spreadsheetml/2006/main" count="122" uniqueCount="59">
  <si>
    <t>Обоснование начальной (максимальной) цены Договора</t>
  </si>
  <si>
    <t>Заказчик</t>
  </si>
  <si>
    <t>ООО Агрофирма Ариант</t>
  </si>
  <si>
    <t>Дата подготовки документа</t>
  </si>
  <si>
    <t>03.02.2025 г.</t>
  </si>
  <si>
    <t>Предмет Закупки</t>
  </si>
  <si>
    <t>Изотермический фургон 4300/2200/2000 мм на Шасси Газ-3302 с гидробортом</t>
  </si>
  <si>
    <t>№</t>
  </si>
  <si>
    <t>Наименование товара</t>
  </si>
  <si>
    <t>Ед. изм.</t>
  </si>
  <si>
    <t>Кол-во</t>
  </si>
  <si>
    <t>Предложение 1</t>
  </si>
  <si>
    <t>Предложение 2</t>
  </si>
  <si>
    <t>Предложение 3</t>
  </si>
  <si>
    <t>Средняя арифметическая цена за единицу &lt;ц&gt;</t>
  </si>
  <si>
    <t>Среднее квадратичное отклонение</t>
  </si>
  <si>
    <t>Цена за единицу ТРУ (руб.)*</t>
  </si>
  <si>
    <t>Н(М)ЦД  (руб.)</t>
  </si>
  <si>
    <t>шт</t>
  </si>
  <si>
    <t>Итого</t>
  </si>
  <si>
    <t>* цена за единицу ТРУ определена исходя из предельной единицы ТРУ согласно утвержденного бюджета заказчика</t>
  </si>
  <si>
    <t>Держатель тормозного кольца д12 арт. 202652127</t>
  </si>
  <si>
    <t>Держатель тормозного кольца д8 арт. 202652087</t>
  </si>
  <si>
    <t>Звезда редуктора ворошителя 143351032</t>
  </si>
  <si>
    <t>Кольцо захвата оболочки 12 /202670127</t>
  </si>
  <si>
    <t>Кольцо уплотнительное 142310010</t>
  </si>
  <si>
    <t>Кольцо уплотнительное 142310021</t>
  </si>
  <si>
    <t>Кольцо уплотнительное 142310040</t>
  </si>
  <si>
    <t>Кольцо уплотнительное наружнее 142310030</t>
  </si>
  <si>
    <t>Манжета уплотнительная 061105015</t>
  </si>
  <si>
    <t>Мост подачи клипсы Poly Clip 208836</t>
  </si>
  <si>
    <t>Мотор-редуктор привода ворошителя 085445128</t>
  </si>
  <si>
    <t>Крюк 212310001</t>
  </si>
  <si>
    <t>Полусфера скольжения 064950154</t>
  </si>
  <si>
    <t>Пружина вильчатая 201482</t>
  </si>
  <si>
    <t>Пружина петлеподачи 12290 FCA160</t>
  </si>
  <si>
    <t>Распорка 161738  FCA160</t>
  </si>
  <si>
    <t>Сальник 061102812/061102814</t>
  </si>
  <si>
    <t>Толкатель оболочки LPG д8 арт.208925009</t>
  </si>
  <si>
    <t>Толкатель оболочки д8 арт.202670087</t>
  </si>
  <si>
    <t>Труба 208110013 LPG209</t>
  </si>
  <si>
    <t>Уплотнение бункера VEMAG 061035502</t>
  </si>
  <si>
    <t>Уплотнение бункера кольцевое 142300400</t>
  </si>
  <si>
    <t>Фиксатор 162212</t>
  </si>
  <si>
    <t>Фиксатор шаровый 163118</t>
  </si>
  <si>
    <t>Шайба прижимная PolyClip 191192</t>
  </si>
  <si>
    <t>Шестерня-подшипник ворошителя 064805007</t>
  </si>
  <si>
    <t>Шкив 209220051 LPG209</t>
  </si>
  <si>
    <t>Шкив 209220061 LPG209</t>
  </si>
  <si>
    <t>Шкив LPG209 208113044</t>
  </si>
  <si>
    <t>Шкив LPG209 208115063</t>
  </si>
  <si>
    <t>Шкив двухрядный 208173032</t>
  </si>
  <si>
    <t>Шнур уплотнительный 143320060</t>
  </si>
  <si>
    <t>Цена, EUR с НДС с доставкой</t>
  </si>
  <si>
    <t>Запчасти для Poly Clip</t>
  </si>
  <si>
    <t>25.02.2025 г.</t>
  </si>
  <si>
    <t xml:space="preserve">**НМЦД расчитано по двум предложениям, в связи с отсутствием других предложений						
						</t>
  </si>
  <si>
    <t>Н(М)ЦД  (евро)</t>
  </si>
  <si>
    <t>Цена за единицу ТРУ (евро)*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</si>
</sst>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\-??\ _₽_-;_-@_-"/>
  </numFmts>
  <fonts count="12" x14ac:knownFonts="1">
    <font>
      <sz val="8"/>
      <color rgb="FF000000"/>
      <name val="Arial"/>
      <charset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Arial"/>
      <charset val="1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charset val="1"/>
    </font>
    <font>
      <sz val="8"/>
      <color rgb="FF000000"/>
      <name val="Arial"/>
      <charset val="1"/>
    </font>
    <font>
      <sz val="12"/>
      <name val="Times New Roman"/>
      <family val="2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4" fillId="0" borderId="4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4" fontId="6" fillId="0" borderId="2" xfId="0" applyNumberFormat="1" applyFont="1" applyBorder="1" applyAlignment="1">
      <alignment horizontal="center" vertical="center" wrapText="1"/>
    </xf>
    <xf numFmtId="164" fontId="1" fillId="0" borderId="0" xfId="1" applyFont="1" applyBorder="1" applyAlignment="1" applyProtection="1">
      <alignment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0" fontId="9" fillId="0" borderId="5" xfId="0" applyFont="1" applyBorder="1" applyAlignment="1">
      <alignment horizontal="left" vertical="center" wrapText="1"/>
    </xf>
    <xf numFmtId="1" fontId="9" fillId="0" borderId="9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1" fontId="9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1" fontId="9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FAF-DBF4-4753-BF82-DB38331C41BF}">
  <sheetPr>
    <pageSetUpPr fitToPage="1"/>
  </sheetPr>
  <dimension ref="A1:AMI32"/>
  <sheetViews>
    <sheetView tabSelected="1" zoomScale="80" zoomScaleNormal="80" workbookViewId="0">
      <selection activeCell="S28" sqref="S28"/>
    </sheetView>
  </sheetViews>
  <sheetFormatPr defaultColWidth="11.33203125" defaultRowHeight="15" x14ac:dyDescent="0.25"/>
  <cols>
    <col min="1" max="1" width="5.1640625" style="1" customWidth="1"/>
    <col min="2" max="2" width="60.5" style="2" customWidth="1"/>
    <col min="3" max="3" width="11.33203125" style="1"/>
    <col min="4" max="4" width="15.33203125" style="1" customWidth="1"/>
    <col min="5" max="5" width="23" style="1" customWidth="1"/>
    <col min="6" max="6" width="22.33203125" style="1" customWidth="1"/>
    <col min="7" max="7" width="22.83203125" style="1" hidden="1" customWidth="1"/>
    <col min="8" max="8" width="31.1640625" style="1" hidden="1" customWidth="1"/>
    <col min="9" max="9" width="20.1640625" style="1" customWidth="1"/>
    <col min="10" max="10" width="30.6640625" style="1" customWidth="1"/>
    <col min="11" max="11" width="11.33203125" style="1"/>
    <col min="12" max="12" width="14.1640625" style="1" customWidth="1"/>
    <col min="13" max="13" width="21.5" style="1" customWidth="1"/>
    <col min="14" max="1022" width="11.33203125" style="1"/>
    <col min="1023" max="1024" width="14.33203125" customWidth="1"/>
  </cols>
  <sheetData>
    <row r="1" spans="1:1023" x14ac:dyDescent="0.25">
      <c r="I1" s="3"/>
      <c r="J1" s="4"/>
    </row>
    <row r="2" spans="1:1023" ht="15.7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</row>
    <row r="3" spans="1:1023" ht="15.75" x14ac:dyDescent="0.25">
      <c r="A3" s="35" t="s">
        <v>1</v>
      </c>
      <c r="B3" s="35"/>
      <c r="C3" s="36" t="s">
        <v>2</v>
      </c>
      <c r="D3" s="36"/>
      <c r="E3" s="36"/>
      <c r="F3" s="36"/>
      <c r="G3" s="36"/>
      <c r="H3" s="36"/>
      <c r="I3" s="36"/>
      <c r="J3" s="36"/>
    </row>
    <row r="4" spans="1:1023" ht="15.75" x14ac:dyDescent="0.25">
      <c r="A4" s="35" t="s">
        <v>3</v>
      </c>
      <c r="B4" s="35"/>
      <c r="C4" s="36" t="s">
        <v>55</v>
      </c>
      <c r="D4" s="36"/>
      <c r="E4" s="36"/>
      <c r="F4" s="36"/>
      <c r="G4" s="36"/>
      <c r="H4" s="36"/>
      <c r="I4" s="36"/>
      <c r="J4" s="36"/>
    </row>
    <row r="5" spans="1:1023" ht="15.75" x14ac:dyDescent="0.25">
      <c r="A5" s="45" t="s">
        <v>5</v>
      </c>
      <c r="B5" s="45"/>
      <c r="C5" s="38" t="s">
        <v>54</v>
      </c>
      <c r="D5" s="39"/>
      <c r="E5" s="39"/>
      <c r="F5" s="39"/>
      <c r="G5" s="39"/>
      <c r="H5" s="39"/>
      <c r="I5" s="39"/>
      <c r="J5" s="40"/>
    </row>
    <row r="6" spans="1:1023" s="7" customFormat="1" ht="25.5" customHeight="1" x14ac:dyDescent="0.25">
      <c r="A6" s="41" t="s">
        <v>7</v>
      </c>
      <c r="B6" s="42" t="s">
        <v>8</v>
      </c>
      <c r="C6" s="41" t="s">
        <v>9</v>
      </c>
      <c r="D6" s="41" t="s">
        <v>10</v>
      </c>
      <c r="E6" s="43" t="s">
        <v>53</v>
      </c>
      <c r="F6" s="43"/>
      <c r="G6" s="43"/>
      <c r="H6" s="43"/>
      <c r="I6" s="43"/>
      <c r="J6" s="43"/>
      <c r="AMI6"/>
    </row>
    <row r="7" spans="1:1023" s="7" customFormat="1" ht="87.75" customHeight="1" x14ac:dyDescent="0.25">
      <c r="A7" s="41"/>
      <c r="B7" s="42"/>
      <c r="C7" s="41"/>
      <c r="D7" s="41"/>
      <c r="E7" s="8" t="s">
        <v>11</v>
      </c>
      <c r="F7" s="8" t="s">
        <v>12</v>
      </c>
      <c r="G7" s="9" t="s">
        <v>14</v>
      </c>
      <c r="H7" s="10" t="s">
        <v>15</v>
      </c>
      <c r="I7" s="11" t="s">
        <v>58</v>
      </c>
      <c r="J7" s="12" t="s">
        <v>57</v>
      </c>
      <c r="AMI7"/>
    </row>
    <row r="8" spans="1:1023" s="7" customFormat="1" ht="15.75" x14ac:dyDescent="0.25">
      <c r="A8" s="30">
        <v>1</v>
      </c>
      <c r="B8" s="23" t="s">
        <v>30</v>
      </c>
      <c r="C8" s="30" t="s">
        <v>18</v>
      </c>
      <c r="D8" s="24">
        <v>1</v>
      </c>
      <c r="E8" s="26">
        <v>448.73</v>
      </c>
      <c r="F8" s="26">
        <v>851.61</v>
      </c>
      <c r="G8" s="9"/>
      <c r="H8" s="10"/>
      <c r="I8" s="16">
        <f>E8</f>
        <v>448.73</v>
      </c>
      <c r="J8" s="12">
        <f>I8*D8</f>
        <v>448.73</v>
      </c>
      <c r="AMI8"/>
    </row>
    <row r="9" spans="1:1023" s="7" customFormat="1" ht="15.75" x14ac:dyDescent="0.25">
      <c r="A9" s="30">
        <v>2</v>
      </c>
      <c r="B9" s="23" t="s">
        <v>34</v>
      </c>
      <c r="C9" s="30" t="s">
        <v>18</v>
      </c>
      <c r="D9" s="24">
        <v>6</v>
      </c>
      <c r="E9" s="26">
        <v>44.86</v>
      </c>
      <c r="F9" s="26">
        <v>85.08</v>
      </c>
      <c r="G9" s="9"/>
      <c r="H9" s="10"/>
      <c r="I9" s="16">
        <f t="shared" ref="I9:I15" si="0">E9</f>
        <v>44.86</v>
      </c>
      <c r="J9" s="12">
        <f t="shared" ref="J9:J14" si="1">I9*D9</f>
        <v>269.15999999999997</v>
      </c>
      <c r="AMI9"/>
    </row>
    <row r="10" spans="1:1023" s="7" customFormat="1" ht="15.75" x14ac:dyDescent="0.25">
      <c r="A10" s="31">
        <v>3</v>
      </c>
      <c r="B10" s="23" t="s">
        <v>35</v>
      </c>
      <c r="C10" s="30" t="s">
        <v>18</v>
      </c>
      <c r="D10" s="24">
        <v>5</v>
      </c>
      <c r="E10" s="26">
        <v>9.2799999999999994</v>
      </c>
      <c r="F10" s="26">
        <v>16.29</v>
      </c>
      <c r="G10" s="9"/>
      <c r="H10" s="10"/>
      <c r="I10" s="16">
        <f t="shared" si="0"/>
        <v>9.2799999999999994</v>
      </c>
      <c r="J10" s="12">
        <f t="shared" si="1"/>
        <v>46.4</v>
      </c>
      <c r="AMI10"/>
    </row>
    <row r="11" spans="1:1023" s="7" customFormat="1" ht="15.75" x14ac:dyDescent="0.25">
      <c r="A11" s="31">
        <v>4</v>
      </c>
      <c r="B11" s="23" t="s">
        <v>36</v>
      </c>
      <c r="C11" s="30" t="s">
        <v>18</v>
      </c>
      <c r="D11" s="24">
        <v>1</v>
      </c>
      <c r="E11" s="26">
        <v>341.93</v>
      </c>
      <c r="F11" s="26">
        <v>648.91999999999996</v>
      </c>
      <c r="G11" s="9"/>
      <c r="H11" s="10"/>
      <c r="I11" s="16">
        <f t="shared" si="0"/>
        <v>341.93</v>
      </c>
      <c r="J11" s="12">
        <f t="shared" si="1"/>
        <v>341.93</v>
      </c>
      <c r="AMI11"/>
    </row>
    <row r="12" spans="1:1023" s="7" customFormat="1" ht="15.75" x14ac:dyDescent="0.25">
      <c r="A12" s="31">
        <v>5</v>
      </c>
      <c r="B12" s="23" t="s">
        <v>43</v>
      </c>
      <c r="C12" s="30" t="s">
        <v>18</v>
      </c>
      <c r="D12" s="24">
        <v>1</v>
      </c>
      <c r="E12" s="26">
        <v>445.36</v>
      </c>
      <c r="F12" s="26">
        <v>999.54</v>
      </c>
      <c r="G12" s="9"/>
      <c r="H12" s="10"/>
      <c r="I12" s="16">
        <f t="shared" si="0"/>
        <v>445.36</v>
      </c>
      <c r="J12" s="12">
        <f t="shared" si="1"/>
        <v>445.36</v>
      </c>
      <c r="AMI12"/>
    </row>
    <row r="13" spans="1:1023" s="7" customFormat="1" ht="15.75" x14ac:dyDescent="0.25">
      <c r="A13" s="31">
        <v>6</v>
      </c>
      <c r="B13" s="23" t="s">
        <v>44</v>
      </c>
      <c r="C13" s="30" t="s">
        <v>18</v>
      </c>
      <c r="D13" s="24">
        <v>2</v>
      </c>
      <c r="E13" s="26">
        <v>79.67</v>
      </c>
      <c r="F13" s="26">
        <v>146.88</v>
      </c>
      <c r="G13" s="9"/>
      <c r="H13" s="10"/>
      <c r="I13" s="16">
        <f t="shared" si="0"/>
        <v>79.67</v>
      </c>
      <c r="J13" s="12">
        <f t="shared" si="1"/>
        <v>159.34</v>
      </c>
      <c r="AMI13"/>
    </row>
    <row r="14" spans="1:1023" s="7" customFormat="1" ht="15.75" x14ac:dyDescent="0.25">
      <c r="A14" s="31">
        <v>7</v>
      </c>
      <c r="B14" s="32" t="s">
        <v>45</v>
      </c>
      <c r="C14" s="30" t="s">
        <v>18</v>
      </c>
      <c r="D14" s="33">
        <v>1</v>
      </c>
      <c r="E14" s="26">
        <v>37.76</v>
      </c>
      <c r="F14" s="26">
        <v>71.63</v>
      </c>
      <c r="G14" s="9"/>
      <c r="H14" s="10"/>
      <c r="I14" s="16">
        <f t="shared" si="0"/>
        <v>37.76</v>
      </c>
      <c r="J14" s="12">
        <f t="shared" si="1"/>
        <v>37.76</v>
      </c>
      <c r="AMI14"/>
    </row>
    <row r="15" spans="1:1023" s="7" customFormat="1" ht="15.75" x14ac:dyDescent="0.25">
      <c r="A15" s="44" t="s">
        <v>19</v>
      </c>
      <c r="B15" s="44"/>
      <c r="C15" s="44"/>
      <c r="D15" s="44"/>
      <c r="E15" s="25">
        <f>SUM(E8*D8,E9*D9,E10*D10,E11*D11,E12*D12,E13*D13,E14*D14,)</f>
        <v>1748.6799999999998</v>
      </c>
      <c r="F15" s="25">
        <f>SUM(F8*D8,F9*D9,F10*D10,F11*D11,F12*D12,F13*D13,F14*D14)</f>
        <v>3457.3900000000003</v>
      </c>
      <c r="G15" s="13"/>
      <c r="H15" s="14"/>
      <c r="I15" s="16">
        <f t="shared" si="0"/>
        <v>1748.6799999999998</v>
      </c>
      <c r="J15" s="12"/>
      <c r="M15" s="15"/>
      <c r="N15" s="15"/>
      <c r="AMI15"/>
    </row>
    <row r="16" spans="1:1023" s="7" customFormat="1" ht="25.5" customHeight="1" x14ac:dyDescent="0.25">
      <c r="A16" s="37" t="s">
        <v>19</v>
      </c>
      <c r="B16" s="37"/>
      <c r="C16" s="37"/>
      <c r="D16" s="37"/>
      <c r="E16" s="37"/>
      <c r="F16" s="37"/>
      <c r="G16" s="37"/>
      <c r="H16" s="37"/>
      <c r="I16" s="37"/>
      <c r="J16" s="16">
        <f>SUM(J8:J14)</f>
        <v>1748.6799999999998</v>
      </c>
      <c r="M16" s="17"/>
      <c r="AMI16"/>
    </row>
    <row r="17" spans="1:1023" s="7" customFormat="1" x14ac:dyDescent="0.25">
      <c r="B17" s="18"/>
      <c r="AMI17"/>
    </row>
    <row r="18" spans="1:1023" s="21" customFormat="1" x14ac:dyDescent="0.25">
      <c r="A18" s="7"/>
      <c r="B18" s="2" t="s">
        <v>20</v>
      </c>
      <c r="C18" s="19"/>
      <c r="D18" s="19"/>
      <c r="E18" s="19"/>
      <c r="F18" s="19"/>
      <c r="G18" s="20"/>
      <c r="H18" s="20"/>
      <c r="I18" s="20"/>
      <c r="J18" s="7"/>
      <c r="L18" s="22"/>
      <c r="AMI18"/>
    </row>
    <row r="19" spans="1:1023" s="21" customFormat="1" ht="14.25" customHeight="1" x14ac:dyDescent="0.25">
      <c r="A19" s="7"/>
      <c r="B19" s="2" t="s">
        <v>56</v>
      </c>
      <c r="C19" s="7"/>
      <c r="D19" s="7"/>
      <c r="E19" s="7"/>
      <c r="F19" s="7"/>
      <c r="G19" s="7"/>
      <c r="H19" s="7"/>
      <c r="I19" s="7"/>
      <c r="J19" s="7"/>
      <c r="AMI19"/>
    </row>
    <row r="20" spans="1:1023" s="21" customFormat="1" ht="19.5" customHeight="1" x14ac:dyDescent="0.25">
      <c r="A20" s="7"/>
      <c r="B20" s="18"/>
      <c r="C20" s="7"/>
      <c r="D20" s="7"/>
      <c r="E20" s="7"/>
      <c r="F20" s="7"/>
      <c r="G20" s="7"/>
      <c r="H20" s="7"/>
      <c r="I20" s="7"/>
      <c r="J20" s="7"/>
      <c r="AMI20"/>
    </row>
    <row r="21" spans="1:1023" s="21" customFormat="1" x14ac:dyDescent="0.25">
      <c r="A21" s="7"/>
      <c r="B21" s="18"/>
      <c r="C21" s="7"/>
      <c r="D21" s="7"/>
      <c r="E21" s="7"/>
      <c r="F21" s="7"/>
      <c r="G21" s="7"/>
      <c r="H21" s="7"/>
      <c r="I21" s="7"/>
      <c r="J21" s="7"/>
      <c r="AMI21"/>
    </row>
    <row r="22" spans="1:1023" s="7" customFormat="1" x14ac:dyDescent="0.25">
      <c r="B22" s="18"/>
      <c r="AMI22"/>
    </row>
    <row r="23" spans="1:1023" s="7" customFormat="1" x14ac:dyDescent="0.25">
      <c r="B23" s="18"/>
      <c r="AMI23"/>
    </row>
    <row r="24" spans="1:1023" s="7" customFormat="1" x14ac:dyDescent="0.25">
      <c r="B24" s="18"/>
      <c r="AMI24"/>
    </row>
    <row r="25" spans="1:1023" s="7" customFormat="1" x14ac:dyDescent="0.25">
      <c r="B25" s="18"/>
      <c r="AMI25"/>
    </row>
    <row r="26" spans="1:1023" s="7" customFormat="1" x14ac:dyDescent="0.25">
      <c r="B26" s="18"/>
      <c r="AMI26"/>
    </row>
    <row r="27" spans="1:1023" s="7" customFormat="1" x14ac:dyDescent="0.25">
      <c r="B27" s="18"/>
      <c r="AMI27"/>
    </row>
    <row r="28" spans="1:1023" s="7" customFormat="1" x14ac:dyDescent="0.25">
      <c r="A28" s="1"/>
      <c r="B28" s="2"/>
      <c r="C28" s="1"/>
      <c r="D28" s="1"/>
      <c r="E28" s="1"/>
      <c r="F28" s="1"/>
      <c r="G28" s="1"/>
      <c r="H28" s="1"/>
      <c r="I28" s="1"/>
      <c r="J28" s="1"/>
      <c r="AMI28"/>
    </row>
    <row r="29" spans="1:1023" s="7" customFormat="1" x14ac:dyDescent="0.25">
      <c r="A29" s="1"/>
      <c r="B29" s="2"/>
      <c r="C29" s="1"/>
      <c r="D29" s="1"/>
      <c r="E29" s="1"/>
      <c r="F29" s="1"/>
      <c r="G29" s="1"/>
      <c r="H29" s="1"/>
      <c r="I29" s="1"/>
      <c r="J29" s="1"/>
      <c r="AMI29"/>
    </row>
    <row r="30" spans="1:1023" s="7" customFormat="1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AMI30"/>
    </row>
    <row r="31" spans="1:1023" s="7" customFormat="1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AMI31"/>
    </row>
    <row r="32" spans="1:1023" s="7" customFormat="1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AMI32"/>
    </row>
  </sheetData>
  <mergeCells count="14">
    <mergeCell ref="A16:I16"/>
    <mergeCell ref="C5:J5"/>
    <mergeCell ref="A6:A7"/>
    <mergeCell ref="B6:B7"/>
    <mergeCell ref="C6:C7"/>
    <mergeCell ref="D6:D7"/>
    <mergeCell ref="E6:J6"/>
    <mergeCell ref="A15:D15"/>
    <mergeCell ref="A5:B5"/>
    <mergeCell ref="A2:J2"/>
    <mergeCell ref="A3:B3"/>
    <mergeCell ref="C3:J3"/>
    <mergeCell ref="A4:B4"/>
    <mergeCell ref="C4:J4"/>
  </mergeCells>
  <pageMargins left="0.118055555555556" right="0.118055555555556" top="0.15763888888888899" bottom="0.15763888888888899" header="0.51180555555555496" footer="0.51180555555555496"/>
  <pageSetup paperSize="9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7"/>
  <sheetViews>
    <sheetView topLeftCell="A6" zoomScale="80" zoomScaleNormal="80" workbookViewId="0">
      <selection activeCell="F33" sqref="F33"/>
    </sheetView>
  </sheetViews>
  <sheetFormatPr defaultColWidth="11.33203125" defaultRowHeight="15" x14ac:dyDescent="0.25"/>
  <cols>
    <col min="1" max="1" width="5.1640625" style="1" customWidth="1"/>
    <col min="2" max="2" width="60.5" style="2" customWidth="1"/>
    <col min="3" max="3" width="11.33203125" style="1"/>
    <col min="4" max="4" width="15.33203125" style="1" customWidth="1"/>
    <col min="5" max="5" width="23" style="1" customWidth="1"/>
    <col min="6" max="6" width="22.33203125" style="1" customWidth="1"/>
    <col min="7" max="7" width="22" style="1" customWidth="1"/>
    <col min="8" max="8" width="22.83203125" style="1" hidden="1" customWidth="1"/>
    <col min="9" max="9" width="31.1640625" style="1" hidden="1" customWidth="1"/>
    <col min="10" max="10" width="20.1640625" style="1" customWidth="1"/>
    <col min="11" max="11" width="30.6640625" style="1" customWidth="1"/>
    <col min="12" max="12" width="11.33203125" style="1"/>
    <col min="13" max="13" width="14.1640625" style="1" customWidth="1"/>
    <col min="14" max="14" width="21.5" style="1" customWidth="1"/>
    <col min="15" max="1023" width="11.33203125" style="1"/>
    <col min="1024" max="1025" width="14.33203125" customWidth="1"/>
  </cols>
  <sheetData>
    <row r="1" spans="1:1024" x14ac:dyDescent="0.25">
      <c r="J1" s="3"/>
      <c r="K1" s="4"/>
    </row>
    <row r="2" spans="1:1024" ht="15.7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024" ht="15.75" x14ac:dyDescent="0.25">
      <c r="A3" s="35" t="s">
        <v>1</v>
      </c>
      <c r="B3" s="35"/>
      <c r="C3" s="36" t="s">
        <v>2</v>
      </c>
      <c r="D3" s="36"/>
      <c r="E3" s="36"/>
      <c r="F3" s="36"/>
      <c r="G3" s="36"/>
      <c r="H3" s="36"/>
      <c r="I3" s="36"/>
      <c r="J3" s="36"/>
      <c r="K3" s="36"/>
    </row>
    <row r="4" spans="1:1024" ht="15.75" x14ac:dyDescent="0.25">
      <c r="A4" s="35" t="s">
        <v>3</v>
      </c>
      <c r="B4" s="35"/>
      <c r="C4" s="36" t="s">
        <v>4</v>
      </c>
      <c r="D4" s="36"/>
      <c r="E4" s="36"/>
      <c r="F4" s="36"/>
      <c r="G4" s="36"/>
      <c r="H4" s="36"/>
      <c r="I4" s="36"/>
      <c r="J4" s="36"/>
      <c r="K4" s="36"/>
    </row>
    <row r="5" spans="1:1024" ht="15.75" x14ac:dyDescent="0.25">
      <c r="A5" s="45" t="s">
        <v>5</v>
      </c>
      <c r="B5" s="45"/>
      <c r="C5" s="5"/>
      <c r="D5" s="49" t="s">
        <v>6</v>
      </c>
      <c r="E5" s="49"/>
      <c r="F5" s="49"/>
      <c r="G5" s="49"/>
      <c r="H5" s="49"/>
      <c r="I5" s="49"/>
      <c r="J5" s="49"/>
      <c r="K5" s="49"/>
    </row>
    <row r="6" spans="1:1024" s="7" customFormat="1" ht="25.5" customHeight="1" x14ac:dyDescent="0.25">
      <c r="A6" s="41" t="s">
        <v>7</v>
      </c>
      <c r="B6" s="42" t="s">
        <v>8</v>
      </c>
      <c r="C6" s="41" t="s">
        <v>9</v>
      </c>
      <c r="D6" s="41" t="s">
        <v>10</v>
      </c>
      <c r="E6" s="43" t="s">
        <v>53</v>
      </c>
      <c r="F6" s="43"/>
      <c r="G6" s="43"/>
      <c r="H6" s="43"/>
      <c r="I6" s="43"/>
      <c r="J6" s="43"/>
      <c r="K6" s="43"/>
      <c r="AMJ6"/>
    </row>
    <row r="7" spans="1:1024" s="7" customFormat="1" ht="87.75" customHeight="1" x14ac:dyDescent="0.25">
      <c r="A7" s="41"/>
      <c r="B7" s="42"/>
      <c r="C7" s="41"/>
      <c r="D7" s="41"/>
      <c r="E7" s="8" t="s">
        <v>11</v>
      </c>
      <c r="F7" s="8" t="s">
        <v>12</v>
      </c>
      <c r="G7" s="8" t="s">
        <v>13</v>
      </c>
      <c r="H7" s="9" t="s">
        <v>14</v>
      </c>
      <c r="I7" s="10" t="s">
        <v>15</v>
      </c>
      <c r="J7" s="11" t="s">
        <v>16</v>
      </c>
      <c r="K7" s="12" t="s">
        <v>17</v>
      </c>
      <c r="AMJ7"/>
    </row>
    <row r="8" spans="1:1024" s="7" customFormat="1" ht="15.75" x14ac:dyDescent="0.25">
      <c r="A8" s="6">
        <v>1</v>
      </c>
      <c r="B8" s="23" t="s">
        <v>21</v>
      </c>
      <c r="C8" s="6" t="s">
        <v>18</v>
      </c>
      <c r="D8" s="24">
        <v>2</v>
      </c>
      <c r="E8" s="26">
        <v>192.15</v>
      </c>
      <c r="F8" s="26"/>
      <c r="G8" s="26"/>
      <c r="H8" s="9"/>
      <c r="I8" s="10"/>
      <c r="J8" s="11"/>
      <c r="K8" s="12"/>
      <c r="AMJ8"/>
    </row>
    <row r="9" spans="1:1024" s="7" customFormat="1" ht="15.75" x14ac:dyDescent="0.25">
      <c r="A9" s="6">
        <v>2</v>
      </c>
      <c r="B9" s="23" t="s">
        <v>22</v>
      </c>
      <c r="C9" s="6" t="s">
        <v>18</v>
      </c>
      <c r="D9" s="24">
        <v>2</v>
      </c>
      <c r="E9" s="26">
        <v>192.15</v>
      </c>
      <c r="F9" s="26"/>
      <c r="G9" s="26"/>
      <c r="H9" s="9"/>
      <c r="I9" s="10"/>
      <c r="J9" s="11"/>
      <c r="K9" s="12"/>
      <c r="AMJ9"/>
    </row>
    <row r="10" spans="1:1024" s="7" customFormat="1" ht="15.75" x14ac:dyDescent="0.25">
      <c r="A10" s="6">
        <v>3</v>
      </c>
      <c r="B10" s="23" t="s">
        <v>23</v>
      </c>
      <c r="C10" s="6" t="s">
        <v>18</v>
      </c>
      <c r="D10" s="24">
        <v>1</v>
      </c>
      <c r="E10" s="26">
        <v>631.87</v>
      </c>
      <c r="F10" s="26"/>
      <c r="G10" s="26"/>
      <c r="H10" s="9"/>
      <c r="I10" s="10"/>
      <c r="J10" s="11"/>
      <c r="K10" s="12"/>
      <c r="AMJ10"/>
    </row>
    <row r="11" spans="1:1024" s="7" customFormat="1" ht="15.75" x14ac:dyDescent="0.25">
      <c r="A11" s="6">
        <v>4</v>
      </c>
      <c r="B11" s="23" t="s">
        <v>24</v>
      </c>
      <c r="C11" s="6" t="s">
        <v>18</v>
      </c>
      <c r="D11" s="24">
        <v>8</v>
      </c>
      <c r="E11" s="26">
        <v>64.41</v>
      </c>
      <c r="F11" s="26"/>
      <c r="G11" s="26"/>
      <c r="H11" s="9"/>
      <c r="I11" s="10"/>
      <c r="J11" s="11"/>
      <c r="K11" s="12"/>
      <c r="AMJ11"/>
    </row>
    <row r="12" spans="1:1024" s="7" customFormat="1" ht="15.75" x14ac:dyDescent="0.25">
      <c r="A12" s="6">
        <v>5</v>
      </c>
      <c r="B12" s="23" t="s">
        <v>25</v>
      </c>
      <c r="C12" s="6" t="s">
        <v>18</v>
      </c>
      <c r="D12" s="24">
        <v>2</v>
      </c>
      <c r="E12" s="26">
        <v>91.58</v>
      </c>
      <c r="F12" s="26"/>
      <c r="G12" s="26"/>
      <c r="H12" s="9"/>
      <c r="I12" s="10"/>
      <c r="J12" s="11"/>
      <c r="K12" s="12"/>
      <c r="AMJ12"/>
    </row>
    <row r="13" spans="1:1024" s="7" customFormat="1" ht="15.75" x14ac:dyDescent="0.25">
      <c r="A13" s="6">
        <v>6</v>
      </c>
      <c r="B13" s="23" t="s">
        <v>26</v>
      </c>
      <c r="C13" s="6" t="s">
        <v>18</v>
      </c>
      <c r="D13" s="24">
        <v>4</v>
      </c>
      <c r="E13" s="26">
        <v>61.01</v>
      </c>
      <c r="F13" s="26"/>
      <c r="G13" s="26"/>
      <c r="H13" s="9"/>
      <c r="I13" s="10"/>
      <c r="J13" s="11"/>
      <c r="K13" s="12"/>
      <c r="AMJ13"/>
    </row>
    <row r="14" spans="1:1024" s="7" customFormat="1" ht="15.75" x14ac:dyDescent="0.25">
      <c r="A14" s="6">
        <v>7</v>
      </c>
      <c r="B14" s="23" t="s">
        <v>27</v>
      </c>
      <c r="C14" s="6" t="s">
        <v>18</v>
      </c>
      <c r="D14" s="24">
        <v>2</v>
      </c>
      <c r="E14" s="26">
        <v>102.02</v>
      </c>
      <c r="F14" s="26"/>
      <c r="G14" s="26"/>
      <c r="H14" s="9"/>
      <c r="I14" s="10"/>
      <c r="J14" s="11"/>
      <c r="K14" s="12"/>
      <c r="AMJ14"/>
    </row>
    <row r="15" spans="1:1024" s="7" customFormat="1" ht="15.75" x14ac:dyDescent="0.25">
      <c r="A15" s="6">
        <v>8</v>
      </c>
      <c r="B15" s="23" t="s">
        <v>28</v>
      </c>
      <c r="C15" s="6" t="s">
        <v>18</v>
      </c>
      <c r="D15" s="24">
        <v>4</v>
      </c>
      <c r="E15" s="26">
        <v>113.21</v>
      </c>
      <c r="F15" s="26"/>
      <c r="G15" s="26"/>
      <c r="H15" s="9"/>
      <c r="I15" s="10"/>
      <c r="J15" s="11"/>
      <c r="K15" s="12"/>
      <c r="AMJ15"/>
    </row>
    <row r="16" spans="1:1024" s="7" customFormat="1" ht="15.75" x14ac:dyDescent="0.25">
      <c r="A16" s="6">
        <v>9</v>
      </c>
      <c r="B16" s="23" t="s">
        <v>29</v>
      </c>
      <c r="C16" s="6" t="s">
        <v>18</v>
      </c>
      <c r="D16" s="24">
        <v>4</v>
      </c>
      <c r="E16" s="26">
        <v>87.19</v>
      </c>
      <c r="F16" s="26"/>
      <c r="G16" s="26"/>
      <c r="H16" s="9"/>
      <c r="I16" s="10"/>
      <c r="J16" s="11"/>
      <c r="K16" s="12"/>
      <c r="AMJ16"/>
    </row>
    <row r="17" spans="1:1024" s="7" customFormat="1" ht="15.75" x14ac:dyDescent="0.25">
      <c r="A17" s="6">
        <v>10</v>
      </c>
      <c r="B17" s="23" t="s">
        <v>30</v>
      </c>
      <c r="C17" s="6" t="s">
        <v>18</v>
      </c>
      <c r="D17" s="24">
        <v>1</v>
      </c>
      <c r="E17" s="26">
        <v>448.73</v>
      </c>
      <c r="F17" s="26">
        <v>851.61</v>
      </c>
      <c r="G17" s="26"/>
      <c r="H17" s="9"/>
      <c r="I17" s="10"/>
      <c r="J17" s="11"/>
      <c r="K17" s="12"/>
      <c r="AMJ17"/>
    </row>
    <row r="18" spans="1:1024" s="7" customFormat="1" ht="15.75" x14ac:dyDescent="0.25">
      <c r="A18" s="6">
        <v>11</v>
      </c>
      <c r="B18" s="23" t="s">
        <v>31</v>
      </c>
      <c r="C18" s="6" t="s">
        <v>18</v>
      </c>
      <c r="D18" s="24">
        <v>1</v>
      </c>
      <c r="E18" s="26">
        <v>3652.57</v>
      </c>
      <c r="F18" s="26"/>
      <c r="G18" s="26"/>
      <c r="H18" s="9"/>
      <c r="I18" s="10"/>
      <c r="J18" s="11"/>
      <c r="K18" s="12"/>
      <c r="AMJ18"/>
    </row>
    <row r="19" spans="1:1024" s="7" customFormat="1" ht="15.75" x14ac:dyDescent="0.25">
      <c r="A19" s="6">
        <v>12</v>
      </c>
      <c r="B19" s="23" t="s">
        <v>32</v>
      </c>
      <c r="C19" s="6" t="s">
        <v>18</v>
      </c>
      <c r="D19" s="24">
        <v>20</v>
      </c>
      <c r="E19" s="26">
        <v>9.6300000000000008</v>
      </c>
      <c r="F19" s="26"/>
      <c r="G19" s="26"/>
      <c r="H19" s="9"/>
      <c r="I19" s="10"/>
      <c r="J19" s="11"/>
      <c r="K19" s="12"/>
      <c r="AMJ19"/>
    </row>
    <row r="20" spans="1:1024" s="7" customFormat="1" ht="15.75" x14ac:dyDescent="0.25">
      <c r="A20" s="6">
        <v>13</v>
      </c>
      <c r="B20" s="23" t="s">
        <v>33</v>
      </c>
      <c r="C20" s="6" t="s">
        <v>18</v>
      </c>
      <c r="D20" s="24">
        <v>1</v>
      </c>
      <c r="E20" s="26">
        <v>5.17</v>
      </c>
      <c r="F20" s="26"/>
      <c r="G20" s="26"/>
      <c r="H20" s="9"/>
      <c r="I20" s="10"/>
      <c r="J20" s="11"/>
      <c r="K20" s="12"/>
      <c r="AMJ20"/>
    </row>
    <row r="21" spans="1:1024" s="7" customFormat="1" ht="15.75" x14ac:dyDescent="0.25">
      <c r="A21" s="6">
        <v>14</v>
      </c>
      <c r="B21" s="23" t="s">
        <v>34</v>
      </c>
      <c r="C21" s="6" t="s">
        <v>18</v>
      </c>
      <c r="D21" s="24">
        <v>6</v>
      </c>
      <c r="E21" s="26">
        <v>44.86</v>
      </c>
      <c r="F21" s="26">
        <v>85.08</v>
      </c>
      <c r="G21" s="26"/>
      <c r="H21" s="9"/>
      <c r="I21" s="10"/>
      <c r="J21" s="11"/>
      <c r="K21" s="12"/>
      <c r="AMJ21"/>
    </row>
    <row r="22" spans="1:1024" s="7" customFormat="1" ht="15.75" x14ac:dyDescent="0.25">
      <c r="A22" s="6">
        <v>15</v>
      </c>
      <c r="B22" s="23" t="s">
        <v>35</v>
      </c>
      <c r="C22" s="6" t="s">
        <v>18</v>
      </c>
      <c r="D22" s="24">
        <v>5</v>
      </c>
      <c r="E22" s="26">
        <v>9.2799999999999994</v>
      </c>
      <c r="F22" s="26">
        <v>16.29</v>
      </c>
      <c r="G22" s="26"/>
      <c r="H22" s="9"/>
      <c r="I22" s="10"/>
      <c r="J22" s="11"/>
      <c r="K22" s="12"/>
      <c r="AMJ22"/>
    </row>
    <row r="23" spans="1:1024" s="7" customFormat="1" ht="15.75" x14ac:dyDescent="0.25">
      <c r="A23" s="6">
        <v>16</v>
      </c>
      <c r="B23" s="23" t="s">
        <v>36</v>
      </c>
      <c r="C23" s="6" t="s">
        <v>18</v>
      </c>
      <c r="D23" s="24">
        <v>1</v>
      </c>
      <c r="E23" s="26">
        <v>341.93</v>
      </c>
      <c r="F23" s="26">
        <v>648.91999999999996</v>
      </c>
      <c r="G23" s="26"/>
      <c r="H23" s="9"/>
      <c r="I23" s="10"/>
      <c r="J23" s="11"/>
      <c r="K23" s="12"/>
      <c r="AMJ23"/>
    </row>
    <row r="24" spans="1:1024" s="7" customFormat="1" ht="15.75" x14ac:dyDescent="0.25">
      <c r="A24" s="6">
        <v>17</v>
      </c>
      <c r="B24" s="23" t="s">
        <v>37</v>
      </c>
      <c r="C24" s="6" t="s">
        <v>18</v>
      </c>
      <c r="D24" s="24">
        <v>4</v>
      </c>
      <c r="E24" s="26">
        <v>62.79</v>
      </c>
      <c r="F24" s="26"/>
      <c r="G24" s="26"/>
      <c r="H24" s="9"/>
      <c r="I24" s="10"/>
      <c r="J24" s="11"/>
      <c r="K24" s="12"/>
      <c r="AMJ24"/>
    </row>
    <row r="25" spans="1:1024" s="7" customFormat="1" ht="15.75" x14ac:dyDescent="0.25">
      <c r="A25" s="6">
        <v>18</v>
      </c>
      <c r="B25" s="23" t="s">
        <v>38</v>
      </c>
      <c r="C25" s="6" t="s">
        <v>18</v>
      </c>
      <c r="D25" s="24">
        <v>4</v>
      </c>
      <c r="E25" s="26">
        <v>112.86</v>
      </c>
      <c r="F25" s="26"/>
      <c r="G25" s="26"/>
      <c r="H25" s="9"/>
      <c r="I25" s="10"/>
      <c r="J25" s="11"/>
      <c r="K25" s="12"/>
      <c r="AMJ25"/>
    </row>
    <row r="26" spans="1:1024" s="7" customFormat="1" ht="15.75" x14ac:dyDescent="0.25">
      <c r="A26" s="6">
        <v>19</v>
      </c>
      <c r="B26" s="23" t="s">
        <v>39</v>
      </c>
      <c r="C26" s="6" t="s">
        <v>18</v>
      </c>
      <c r="D26" s="24">
        <v>10</v>
      </c>
      <c r="E26" s="26">
        <v>184.27</v>
      </c>
      <c r="F26" s="26"/>
      <c r="G26" s="26"/>
      <c r="H26" s="9"/>
      <c r="I26" s="10"/>
      <c r="J26" s="11"/>
      <c r="K26" s="12"/>
      <c r="AMJ26"/>
    </row>
    <row r="27" spans="1:1024" s="7" customFormat="1" ht="15.75" x14ac:dyDescent="0.25">
      <c r="A27" s="6">
        <v>20</v>
      </c>
      <c r="B27" s="23" t="s">
        <v>40</v>
      </c>
      <c r="C27" s="6" t="s">
        <v>18</v>
      </c>
      <c r="D27" s="24">
        <v>1</v>
      </c>
      <c r="E27" s="26">
        <v>1492.25</v>
      </c>
      <c r="F27" s="26"/>
      <c r="G27" s="26"/>
      <c r="H27" s="9"/>
      <c r="I27" s="10"/>
      <c r="J27" s="11"/>
      <c r="K27" s="12"/>
      <c r="AMJ27"/>
    </row>
    <row r="28" spans="1:1024" s="7" customFormat="1" ht="15.75" x14ac:dyDescent="0.25">
      <c r="A28" s="6">
        <v>21</v>
      </c>
      <c r="B28" s="23" t="s">
        <v>41</v>
      </c>
      <c r="C28" s="6" t="s">
        <v>18</v>
      </c>
      <c r="D28" s="24">
        <v>4</v>
      </c>
      <c r="E28" s="26">
        <v>10.44</v>
      </c>
      <c r="F28" s="26"/>
      <c r="G28" s="26"/>
      <c r="H28" s="9"/>
      <c r="I28" s="10"/>
      <c r="J28" s="11"/>
      <c r="K28" s="12"/>
      <c r="AMJ28"/>
    </row>
    <row r="29" spans="1:1024" s="7" customFormat="1" ht="15.75" x14ac:dyDescent="0.25">
      <c r="A29" s="6">
        <v>22</v>
      </c>
      <c r="B29" s="23" t="s">
        <v>42</v>
      </c>
      <c r="C29" s="6" t="s">
        <v>18</v>
      </c>
      <c r="D29" s="24">
        <v>4</v>
      </c>
      <c r="E29" s="26">
        <v>188.34</v>
      </c>
      <c r="F29" s="26"/>
      <c r="G29" s="26"/>
      <c r="H29" s="9"/>
      <c r="I29" s="10"/>
      <c r="J29" s="11"/>
      <c r="K29" s="12"/>
      <c r="AMJ29"/>
    </row>
    <row r="30" spans="1:1024" s="7" customFormat="1" ht="15.75" x14ac:dyDescent="0.25">
      <c r="A30" s="6">
        <v>23</v>
      </c>
      <c r="B30" s="23" t="s">
        <v>43</v>
      </c>
      <c r="C30" s="6" t="s">
        <v>18</v>
      </c>
      <c r="D30" s="24">
        <v>1</v>
      </c>
      <c r="E30" s="26">
        <v>445.36</v>
      </c>
      <c r="F30" s="26">
        <v>999.54</v>
      </c>
      <c r="G30" s="26"/>
      <c r="H30" s="9"/>
      <c r="I30" s="10"/>
      <c r="J30" s="11"/>
      <c r="K30" s="12"/>
      <c r="AMJ30"/>
    </row>
    <row r="31" spans="1:1024" s="7" customFormat="1" ht="15.75" x14ac:dyDescent="0.25">
      <c r="A31" s="6">
        <v>24</v>
      </c>
      <c r="B31" s="23" t="s">
        <v>44</v>
      </c>
      <c r="C31" s="6" t="s">
        <v>18</v>
      </c>
      <c r="D31" s="24">
        <v>2</v>
      </c>
      <c r="E31" s="26">
        <v>79.67</v>
      </c>
      <c r="F31" s="26">
        <v>146.88</v>
      </c>
      <c r="G31" s="26"/>
      <c r="H31" s="9"/>
      <c r="I31" s="10"/>
      <c r="J31" s="11"/>
      <c r="K31" s="12"/>
      <c r="AMJ31"/>
    </row>
    <row r="32" spans="1:1024" s="7" customFormat="1" ht="15.75" x14ac:dyDescent="0.25">
      <c r="A32" s="6">
        <v>25</v>
      </c>
      <c r="B32" s="23" t="s">
        <v>45</v>
      </c>
      <c r="C32" s="6" t="s">
        <v>18</v>
      </c>
      <c r="D32" s="24">
        <v>1</v>
      </c>
      <c r="E32" s="26">
        <v>37.76</v>
      </c>
      <c r="F32" s="26">
        <v>71.63</v>
      </c>
      <c r="G32" s="26"/>
      <c r="H32" s="9"/>
      <c r="I32" s="10"/>
      <c r="J32" s="11"/>
      <c r="K32" s="12"/>
      <c r="AMJ32"/>
    </row>
    <row r="33" spans="1:1024" s="7" customFormat="1" ht="15.75" x14ac:dyDescent="0.25">
      <c r="A33" s="6">
        <v>26</v>
      </c>
      <c r="B33" s="23" t="s">
        <v>46</v>
      </c>
      <c r="C33" s="6" t="s">
        <v>18</v>
      </c>
      <c r="D33" s="24">
        <v>1</v>
      </c>
      <c r="E33" s="26">
        <v>2325.6</v>
      </c>
      <c r="F33" s="26"/>
      <c r="G33" s="26"/>
      <c r="H33" s="9"/>
      <c r="I33" s="10"/>
      <c r="J33" s="11"/>
      <c r="K33" s="12"/>
      <c r="AMJ33"/>
    </row>
    <row r="34" spans="1:1024" s="7" customFormat="1" ht="15.75" x14ac:dyDescent="0.25">
      <c r="A34" s="6">
        <v>27</v>
      </c>
      <c r="B34" s="23" t="s">
        <v>47</v>
      </c>
      <c r="C34" s="6" t="s">
        <v>18</v>
      </c>
      <c r="D34" s="24">
        <v>2</v>
      </c>
      <c r="E34" s="26">
        <v>113.58</v>
      </c>
      <c r="F34" s="26"/>
      <c r="G34" s="26"/>
      <c r="H34" s="9"/>
      <c r="I34" s="10"/>
      <c r="J34" s="11"/>
      <c r="K34" s="12"/>
      <c r="AMJ34"/>
    </row>
    <row r="35" spans="1:1024" s="7" customFormat="1" ht="15.75" x14ac:dyDescent="0.25">
      <c r="A35" s="6">
        <v>28</v>
      </c>
      <c r="B35" s="23" t="s">
        <v>48</v>
      </c>
      <c r="C35" s="6" t="s">
        <v>18</v>
      </c>
      <c r="D35" s="24">
        <v>2</v>
      </c>
      <c r="E35" s="26">
        <v>125.68</v>
      </c>
      <c r="F35" s="26"/>
      <c r="G35" s="26"/>
      <c r="H35" s="9"/>
      <c r="I35" s="10"/>
      <c r="J35" s="11"/>
      <c r="K35" s="12"/>
      <c r="AMJ35"/>
    </row>
    <row r="36" spans="1:1024" s="7" customFormat="1" ht="15.75" x14ac:dyDescent="0.25">
      <c r="A36" s="6">
        <v>29</v>
      </c>
      <c r="B36" s="23" t="s">
        <v>49</v>
      </c>
      <c r="C36" s="6" t="s">
        <v>18</v>
      </c>
      <c r="D36" s="24">
        <v>2</v>
      </c>
      <c r="E36" s="26">
        <v>425.67</v>
      </c>
      <c r="F36" s="26"/>
      <c r="G36" s="26"/>
      <c r="H36" s="9"/>
      <c r="I36" s="10"/>
      <c r="J36" s="11"/>
      <c r="K36" s="12"/>
      <c r="AMJ36"/>
    </row>
    <row r="37" spans="1:1024" s="7" customFormat="1" ht="15.75" x14ac:dyDescent="0.25">
      <c r="A37" s="6">
        <v>30</v>
      </c>
      <c r="B37" s="23" t="s">
        <v>50</v>
      </c>
      <c r="C37" s="6" t="s">
        <v>18</v>
      </c>
      <c r="D37" s="24">
        <v>2</v>
      </c>
      <c r="E37" s="26">
        <v>96.15</v>
      </c>
      <c r="F37" s="26"/>
      <c r="G37" s="26"/>
      <c r="H37" s="9"/>
      <c r="I37" s="10"/>
      <c r="J37" s="11"/>
      <c r="K37" s="12"/>
      <c r="AMJ37"/>
    </row>
    <row r="38" spans="1:1024" s="7" customFormat="1" ht="15.75" x14ac:dyDescent="0.25">
      <c r="A38" s="6">
        <v>31</v>
      </c>
      <c r="B38" s="23" t="s">
        <v>51</v>
      </c>
      <c r="C38" s="6" t="s">
        <v>18</v>
      </c>
      <c r="D38" s="24">
        <v>2</v>
      </c>
      <c r="E38" s="26">
        <v>425.67</v>
      </c>
      <c r="F38" s="26"/>
      <c r="G38" s="26"/>
      <c r="H38" s="9"/>
      <c r="I38" s="10"/>
      <c r="J38" s="11"/>
      <c r="K38" s="12"/>
      <c r="AMJ38"/>
    </row>
    <row r="39" spans="1:1024" s="7" customFormat="1" ht="15.75" x14ac:dyDescent="0.25">
      <c r="A39" s="6">
        <v>32</v>
      </c>
      <c r="B39" s="28" t="s">
        <v>52</v>
      </c>
      <c r="C39" s="14" t="s">
        <v>18</v>
      </c>
      <c r="D39" s="29">
        <v>6</v>
      </c>
      <c r="E39" s="27">
        <v>26.11</v>
      </c>
      <c r="F39" s="27"/>
      <c r="G39" s="27"/>
      <c r="H39" s="13">
        <f>ROUND(AVERAGE(E39:G39),2)</f>
        <v>26.11</v>
      </c>
      <c r="I39" s="14" t="e">
        <f>STDEV(E39:G39)</f>
        <v>#DIV/0!</v>
      </c>
      <c r="J39" s="25"/>
      <c r="K39" s="25"/>
      <c r="N39" s="15"/>
      <c r="O39" s="15"/>
      <c r="AMJ39"/>
    </row>
    <row r="40" spans="1:1024" s="7" customFormat="1" ht="15.75" x14ac:dyDescent="0.25">
      <c r="A40" s="46" t="s">
        <v>19</v>
      </c>
      <c r="B40" s="47"/>
      <c r="C40" s="47"/>
      <c r="D40" s="48"/>
      <c r="E40" s="25">
        <f>SUM(E8*D8,E9*D9,E10*D10,E11*D11,E12*D12,E13*D13,E14*D14,E15*D15,E16*D16,E17*D17,E18*D18,E19*D19,E20*D20,E21*D21,E22*D22,E23*D23,E24*D24,E25*D25,E26*D26,E27*D27,E28*D28,E29*D29,E30*D30,E31*D31,E32*D32,E33*D33,E34*D34,E35*D35,E36*D36,E37*D37,E38*D38,E39*D39)</f>
        <v>18636.04</v>
      </c>
      <c r="F40" s="25">
        <f>SUM(F8*D8,F9*D9,F10*D10,F11*D11,F12*D12,F13*D13,F14*D14,F15*D15,F16*D16,F17*D17,F18*D18,F19*D19,F20*D20,F21*D21,F22*D22,F23*D23,F24*D24,F25*D25,F26*D26,F27*D27,F28*D28,F29*D29,F30*D30,F31*D31,F32*D32,F33*D33,F34*D34,F35*D35,F36*D36,F37*D37,F38*D38,F39*D39)</f>
        <v>3457.3900000000003</v>
      </c>
      <c r="G40" s="25">
        <f>SUM(G8*D8,G9*D9,G10*D10,G11*D11,G12*D12,G13*D13,G14*D14,G15*D15,G16*D16,G17*D17,G18*D18,G19*D19,G20*D20,G21*D21,G22*D22,G23*D23,G24*D24,G25*D25,G26*D26,G27*D27,G28*D28,G29*D29,G30*D30,G31*D31,G32*D32,G33*D33,G34*D34,G35*D35,G36*D36,G37*D37,G38*D38,G39*D39)</f>
        <v>0</v>
      </c>
      <c r="H40" s="13"/>
      <c r="I40" s="14"/>
      <c r="J40" s="25"/>
      <c r="K40" s="25"/>
      <c r="N40" s="15"/>
      <c r="O40" s="15"/>
      <c r="AMJ40"/>
    </row>
    <row r="41" spans="1:1024" s="7" customFormat="1" ht="25.5" customHeight="1" x14ac:dyDescent="0.25">
      <c r="A41" s="37" t="s">
        <v>19</v>
      </c>
      <c r="B41" s="37"/>
      <c r="C41" s="37"/>
      <c r="D41" s="37"/>
      <c r="E41" s="37"/>
      <c r="F41" s="37"/>
      <c r="G41" s="37"/>
      <c r="H41" s="37"/>
      <c r="I41" s="37"/>
      <c r="J41" s="37"/>
      <c r="K41" s="16">
        <f>SUM(K39:K39)</f>
        <v>0</v>
      </c>
      <c r="N41" s="17"/>
      <c r="AMJ41"/>
    </row>
    <row r="42" spans="1:1024" s="7" customFormat="1" x14ac:dyDescent="0.25">
      <c r="B42" s="18"/>
      <c r="AMJ42"/>
    </row>
    <row r="43" spans="1:1024" s="21" customFormat="1" x14ac:dyDescent="0.25">
      <c r="A43" s="7"/>
      <c r="B43" s="19" t="s">
        <v>20</v>
      </c>
      <c r="C43" s="19"/>
      <c r="D43" s="19"/>
      <c r="E43" s="19"/>
      <c r="F43" s="19"/>
      <c r="G43" s="20"/>
      <c r="H43" s="20"/>
      <c r="I43" s="20"/>
      <c r="J43" s="20"/>
      <c r="K43" s="7"/>
      <c r="M43" s="22"/>
      <c r="AMJ43"/>
    </row>
    <row r="44" spans="1:1024" s="21" customFormat="1" ht="14.25" customHeight="1" x14ac:dyDescent="0.25">
      <c r="A44" s="7"/>
      <c r="B44" s="18"/>
      <c r="C44" s="7"/>
      <c r="D44" s="7"/>
      <c r="E44" s="7"/>
      <c r="F44" s="7"/>
      <c r="G44" s="7"/>
      <c r="H44" s="7"/>
      <c r="I44" s="7"/>
      <c r="J44" s="7"/>
      <c r="K44" s="7"/>
      <c r="AMJ44"/>
    </row>
    <row r="45" spans="1:1024" s="21" customFormat="1" ht="19.5" customHeight="1" x14ac:dyDescent="0.25">
      <c r="A45" s="7"/>
      <c r="B45" s="18"/>
      <c r="C45" s="7"/>
      <c r="D45" s="7"/>
      <c r="E45" s="7"/>
      <c r="F45" s="7"/>
      <c r="G45" s="7"/>
      <c r="H45" s="7"/>
      <c r="I45" s="7"/>
      <c r="J45" s="7"/>
      <c r="K45" s="7"/>
      <c r="AMJ45"/>
    </row>
    <row r="46" spans="1:1024" s="21" customFormat="1" x14ac:dyDescent="0.25">
      <c r="A46" s="7"/>
      <c r="B46" s="18"/>
      <c r="C46" s="7"/>
      <c r="D46" s="7"/>
      <c r="E46" s="7"/>
      <c r="F46" s="7"/>
      <c r="G46" s="7"/>
      <c r="H46" s="7"/>
      <c r="I46" s="7"/>
      <c r="J46" s="7"/>
      <c r="K46" s="7"/>
      <c r="AMJ46"/>
    </row>
    <row r="47" spans="1:1024" s="7" customFormat="1" x14ac:dyDescent="0.25">
      <c r="B47" s="18"/>
      <c r="AMJ47"/>
    </row>
    <row r="48" spans="1:1024" s="7" customFormat="1" x14ac:dyDescent="0.25">
      <c r="B48" s="18"/>
      <c r="AMJ48"/>
    </row>
    <row r="49" spans="1:1024" s="7" customFormat="1" x14ac:dyDescent="0.25">
      <c r="B49" s="18"/>
      <c r="AMJ49"/>
    </row>
    <row r="50" spans="1:1024" s="7" customFormat="1" x14ac:dyDescent="0.25">
      <c r="B50" s="18"/>
      <c r="AMJ50"/>
    </row>
    <row r="51" spans="1:1024" s="7" customFormat="1" x14ac:dyDescent="0.25">
      <c r="B51" s="18"/>
      <c r="AMJ51"/>
    </row>
    <row r="52" spans="1:1024" s="7" customFormat="1" x14ac:dyDescent="0.25">
      <c r="B52" s="18"/>
      <c r="AMJ52"/>
    </row>
    <row r="53" spans="1:1024" s="7" customFormat="1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AMJ53"/>
    </row>
    <row r="54" spans="1:1024" s="7" customForma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AMJ54"/>
    </row>
    <row r="55" spans="1:1024" s="7" customForma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AMJ55"/>
    </row>
    <row r="56" spans="1:1024" s="7" customFormat="1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AMJ56"/>
    </row>
    <row r="57" spans="1:1024" s="7" customForma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AMJ57"/>
    </row>
  </sheetData>
  <mergeCells count="14">
    <mergeCell ref="A41:J41"/>
    <mergeCell ref="A40:D40"/>
    <mergeCell ref="A5:B5"/>
    <mergeCell ref="D5:K5"/>
    <mergeCell ref="A6:A7"/>
    <mergeCell ref="B6:B7"/>
    <mergeCell ref="C6:C7"/>
    <mergeCell ref="D6:D7"/>
    <mergeCell ref="E6:K6"/>
    <mergeCell ref="A2:K2"/>
    <mergeCell ref="A3:B3"/>
    <mergeCell ref="C3:K3"/>
    <mergeCell ref="A4:B4"/>
    <mergeCell ref="C4:K4"/>
  </mergeCells>
  <pageMargins left="0.118055555555556" right="0.118055555555556" top="0.15763888888888899" bottom="0.15763888888888899" header="0.51180555555555496" footer="0.51180555555555496"/>
  <pageSetup paperSize="9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10.83203125" defaultRowHeight="11.25" x14ac:dyDescent="0.2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10.83203125" defaultRowHeight="11.25" x14ac:dyDescent="0.2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PolyClip</vt:lpstr>
      <vt:lpstr>Общий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Титаренко Елена Васильевна</dc:creator>
  <dc:description/>
  <cp:lastModifiedBy>Титаренко Елена Васильевна</cp:lastModifiedBy>
  <cp:revision>6</cp:revision>
  <cp:lastPrinted>2025-02-04T08:17:49Z</cp:lastPrinted>
  <dcterms:created xsi:type="dcterms:W3CDTF">2006-09-16T00:00:00Z</dcterms:created>
  <dcterms:modified xsi:type="dcterms:W3CDTF">2025-03-06T03:41:41Z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