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МЕН\2025г\223ФЗ\Оказание услуг по проведению периодического медицинского осмотра Аукцион РЭСТ\Аукцион\"/>
    </mc:Choice>
  </mc:AlternateContent>
  <bookViews>
    <workbookView xWindow="0" yWindow="0" windowWidth="24000" windowHeight="9735"/>
  </bookViews>
  <sheets>
    <sheet name="Обоснование НМЦД" sheetId="1" r:id="rId1"/>
  </sheets>
  <calcPr calcId="152511" refMode="R1C1"/>
</workbook>
</file>

<file path=xl/calcChain.xml><?xml version="1.0" encoding="utf-8"?>
<calcChain xmlns="http://schemas.openxmlformats.org/spreadsheetml/2006/main">
  <c r="V44" i="1" l="1"/>
  <c r="F43" i="1"/>
  <c r="F42" i="1"/>
  <c r="F41" i="1"/>
  <c r="F40" i="1"/>
  <c r="F39" i="1"/>
  <c r="F38" i="1"/>
  <c r="F37" i="1"/>
  <c r="F36" i="1"/>
  <c r="F35" i="1"/>
  <c r="F34" i="1"/>
  <c r="F14" i="1" l="1"/>
  <c r="H14" i="1"/>
  <c r="J14" i="1"/>
  <c r="Q14" i="1"/>
  <c r="V14" i="1" s="1"/>
  <c r="R14" i="1"/>
  <c r="F15" i="1"/>
  <c r="H15" i="1"/>
  <c r="J15" i="1"/>
  <c r="Q15" i="1"/>
  <c r="V15" i="1" s="1"/>
  <c r="R15" i="1"/>
  <c r="F16" i="1"/>
  <c r="H16" i="1"/>
  <c r="J16" i="1"/>
  <c r="Q16" i="1"/>
  <c r="V16" i="1" s="1"/>
  <c r="R16" i="1"/>
  <c r="F17" i="1"/>
  <c r="H17" i="1"/>
  <c r="J17" i="1"/>
  <c r="Q17" i="1"/>
  <c r="V17" i="1" s="1"/>
  <c r="R17" i="1"/>
  <c r="F18" i="1"/>
  <c r="H18" i="1"/>
  <c r="J18" i="1"/>
  <c r="Q18" i="1"/>
  <c r="V18" i="1" s="1"/>
  <c r="R18" i="1"/>
  <c r="F19" i="1"/>
  <c r="H19" i="1"/>
  <c r="J19" i="1"/>
  <c r="Q19" i="1"/>
  <c r="V19" i="1" s="1"/>
  <c r="R19" i="1"/>
  <c r="F20" i="1"/>
  <c r="H20" i="1"/>
  <c r="J20" i="1"/>
  <c r="Q20" i="1"/>
  <c r="R20" i="1"/>
  <c r="F21" i="1"/>
  <c r="H21" i="1"/>
  <c r="J21" i="1"/>
  <c r="Q21" i="1"/>
  <c r="V21" i="1" s="1"/>
  <c r="R21" i="1"/>
  <c r="F22" i="1"/>
  <c r="H22" i="1"/>
  <c r="J22" i="1"/>
  <c r="Q22" i="1"/>
  <c r="V22" i="1" s="1"/>
  <c r="R22" i="1"/>
  <c r="F23" i="1"/>
  <c r="H23" i="1"/>
  <c r="J23" i="1"/>
  <c r="Q23" i="1"/>
  <c r="V23" i="1" s="1"/>
  <c r="R23" i="1"/>
  <c r="F24" i="1"/>
  <c r="H24" i="1"/>
  <c r="J24" i="1"/>
  <c r="Q24" i="1"/>
  <c r="V24" i="1" s="1"/>
  <c r="R24" i="1"/>
  <c r="F25" i="1"/>
  <c r="H25" i="1"/>
  <c r="J25" i="1"/>
  <c r="Q25" i="1"/>
  <c r="V25" i="1" s="1"/>
  <c r="R25" i="1"/>
  <c r="S25" i="1" s="1"/>
  <c r="T25" i="1" s="1"/>
  <c r="U25" i="1" s="1"/>
  <c r="F26" i="1"/>
  <c r="H26" i="1"/>
  <c r="J26" i="1"/>
  <c r="Q26" i="1"/>
  <c r="V26" i="1" s="1"/>
  <c r="R26" i="1"/>
  <c r="F27" i="1"/>
  <c r="H27" i="1"/>
  <c r="J27" i="1"/>
  <c r="Q27" i="1"/>
  <c r="V27" i="1" s="1"/>
  <c r="R27" i="1"/>
  <c r="F28" i="1"/>
  <c r="H28" i="1"/>
  <c r="J28" i="1"/>
  <c r="Q28" i="1"/>
  <c r="V28" i="1" s="1"/>
  <c r="R28" i="1"/>
  <c r="F29" i="1"/>
  <c r="H29" i="1"/>
  <c r="J29" i="1"/>
  <c r="Q29" i="1"/>
  <c r="V29" i="1" s="1"/>
  <c r="R29" i="1"/>
  <c r="F30" i="1"/>
  <c r="H30" i="1"/>
  <c r="J30" i="1"/>
  <c r="Q30" i="1"/>
  <c r="V30" i="1" s="1"/>
  <c r="R30" i="1"/>
  <c r="F31" i="1"/>
  <c r="H31" i="1"/>
  <c r="J31" i="1"/>
  <c r="Q31" i="1"/>
  <c r="V31" i="1" s="1"/>
  <c r="R31" i="1"/>
  <c r="F32" i="1"/>
  <c r="H32" i="1"/>
  <c r="J32" i="1"/>
  <c r="Q32" i="1"/>
  <c r="R32" i="1"/>
  <c r="F33" i="1"/>
  <c r="H33" i="1"/>
  <c r="J33" i="1"/>
  <c r="Q33" i="1"/>
  <c r="V33" i="1" s="1"/>
  <c r="R33" i="1"/>
  <c r="H34" i="1"/>
  <c r="J34" i="1"/>
  <c r="Q34" i="1"/>
  <c r="V34" i="1" s="1"/>
  <c r="R34" i="1"/>
  <c r="H35" i="1"/>
  <c r="J35" i="1"/>
  <c r="Q35" i="1"/>
  <c r="V35" i="1" s="1"/>
  <c r="R35" i="1"/>
  <c r="H36" i="1"/>
  <c r="J36" i="1"/>
  <c r="Q36" i="1"/>
  <c r="R36" i="1"/>
  <c r="H37" i="1"/>
  <c r="J37" i="1"/>
  <c r="Q37" i="1"/>
  <c r="V37" i="1" s="1"/>
  <c r="R37" i="1"/>
  <c r="H38" i="1"/>
  <c r="J38" i="1"/>
  <c r="Q38" i="1"/>
  <c r="V38" i="1" s="1"/>
  <c r="R38" i="1"/>
  <c r="H39" i="1"/>
  <c r="J39" i="1"/>
  <c r="Q39" i="1"/>
  <c r="V39" i="1" s="1"/>
  <c r="R39" i="1"/>
  <c r="H40" i="1"/>
  <c r="J40" i="1"/>
  <c r="Q40" i="1"/>
  <c r="V40" i="1" s="1"/>
  <c r="R40" i="1"/>
  <c r="H41" i="1"/>
  <c r="J41" i="1"/>
  <c r="Q41" i="1"/>
  <c r="V41" i="1" s="1"/>
  <c r="R41" i="1"/>
  <c r="H42" i="1"/>
  <c r="J42" i="1"/>
  <c r="Q42" i="1"/>
  <c r="V42" i="1" s="1"/>
  <c r="R42" i="1"/>
  <c r="H43" i="1"/>
  <c r="J43" i="1"/>
  <c r="Q43" i="1"/>
  <c r="V43" i="1" s="1"/>
  <c r="R43" i="1"/>
  <c r="S33" i="1" l="1"/>
  <c r="T33" i="1" s="1"/>
  <c r="U33" i="1" s="1"/>
  <c r="S32" i="1"/>
  <c r="T32" i="1" s="1"/>
  <c r="U32" i="1" s="1"/>
  <c r="S30" i="1"/>
  <c r="T30" i="1" s="1"/>
  <c r="U30" i="1" s="1"/>
  <c r="S18" i="1"/>
  <c r="T18" i="1" s="1"/>
  <c r="U18" i="1" s="1"/>
  <c r="S36" i="1"/>
  <c r="T36" i="1" s="1"/>
  <c r="U36" i="1" s="1"/>
  <c r="S37" i="1"/>
  <c r="T37" i="1" s="1"/>
  <c r="U37" i="1" s="1"/>
  <c r="S34" i="1"/>
  <c r="T34" i="1" s="1"/>
  <c r="U34" i="1" s="1"/>
  <c r="S42" i="1"/>
  <c r="T42" i="1" s="1"/>
  <c r="U42" i="1" s="1"/>
  <c r="S41" i="1"/>
  <c r="T41" i="1" s="1"/>
  <c r="U41" i="1" s="1"/>
  <c r="S40" i="1"/>
  <c r="T40" i="1" s="1"/>
  <c r="U40" i="1" s="1"/>
  <c r="S28" i="1"/>
  <c r="T28" i="1" s="1"/>
  <c r="U28" i="1" s="1"/>
  <c r="S16" i="1"/>
  <c r="T16" i="1" s="1"/>
  <c r="U16" i="1" s="1"/>
  <c r="S20" i="1"/>
  <c r="T20" i="1" s="1"/>
  <c r="U20" i="1" s="1"/>
  <c r="S24" i="1"/>
  <c r="T24" i="1" s="1"/>
  <c r="U24" i="1" s="1"/>
  <c r="S26" i="1"/>
  <c r="T26" i="1" s="1"/>
  <c r="U26" i="1" s="1"/>
  <c r="S21" i="1"/>
  <c r="T21" i="1" s="1"/>
  <c r="U21" i="1" s="1"/>
  <c r="V32" i="1"/>
  <c r="V36" i="1"/>
  <c r="V20" i="1"/>
  <c r="S38" i="1"/>
  <c r="T38" i="1" s="1"/>
  <c r="U38" i="1" s="1"/>
  <c r="S29" i="1"/>
  <c r="T29" i="1" s="1"/>
  <c r="U29" i="1" s="1"/>
  <c r="S22" i="1"/>
  <c r="T22" i="1" s="1"/>
  <c r="U22" i="1" s="1"/>
  <c r="S17" i="1"/>
  <c r="T17" i="1" s="1"/>
  <c r="U17" i="1" s="1"/>
  <c r="S14" i="1"/>
  <c r="T14" i="1" s="1"/>
  <c r="U14" i="1" s="1"/>
  <c r="S15" i="1"/>
  <c r="T15" i="1" s="1"/>
  <c r="U15" i="1" s="1"/>
  <c r="S43" i="1"/>
  <c r="T43" i="1" s="1"/>
  <c r="U43" i="1" s="1"/>
  <c r="S39" i="1"/>
  <c r="T39" i="1" s="1"/>
  <c r="U39" i="1" s="1"/>
  <c r="S35" i="1"/>
  <c r="T35" i="1" s="1"/>
  <c r="U35" i="1" s="1"/>
  <c r="S31" i="1"/>
  <c r="T31" i="1" s="1"/>
  <c r="U31" i="1" s="1"/>
  <c r="S27" i="1"/>
  <c r="T27" i="1" s="1"/>
  <c r="U27" i="1" s="1"/>
  <c r="S23" i="1"/>
  <c r="T23" i="1" s="1"/>
  <c r="U23" i="1" s="1"/>
  <c r="S19" i="1"/>
  <c r="T19" i="1" s="1"/>
  <c r="U19" i="1" s="1"/>
  <c r="Q13" i="1"/>
  <c r="F13" i="1" l="1"/>
  <c r="H13" i="1"/>
  <c r="J13" i="1"/>
  <c r="V13" i="1"/>
  <c r="R13" i="1"/>
  <c r="S13" i="1" l="1"/>
  <c r="T13" i="1" l="1"/>
  <c r="U13" i="1" s="1"/>
  <c r="E8" i="1"/>
</calcChain>
</file>

<file path=xl/sharedStrings.xml><?xml version="1.0" encoding="utf-8"?>
<sst xmlns="http://schemas.openxmlformats.org/spreadsheetml/2006/main" count="116" uniqueCount="75">
  <si>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</si>
  <si>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</si>
  <si>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</si>
  <si>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</si>
  <si>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</si>
  <si>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</si>
  <si>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</si>
  <si>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</si>
  <si>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</si>
  <si>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</si>
  <si>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</si>
  <si>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</si>
  <si>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</si>
  <si>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</si>
  <si>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</si>
  <si>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</si>
  <si>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</si>
  <si>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</si>
  <si>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</si>
  <si>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</si>
  <si>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</si>
  <si>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</si>
  <si>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</si>
  <si>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</si>
  <si>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</si>
  <si>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</si>
  <si>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</si>
  <si>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</si>
  <si>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</si>
  <si>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</si>
  <si>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</si>
  <si>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</si>
  <si>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</si>
  <si>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</si>
  <si>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</si>
  <si>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</si>
  <si>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Утверждаю:                                                                                     Директор ГБУ Стерлитамакский психоневрорлогический интернат    _____________________Биктимеров И.Х</t>
  </si>
  <si>
    <t>Контрактный управляющий_______________________Арсентьева Е.В.</t>
  </si>
  <si>
    <t xml:space="preserve"> тел 89173772743</t>
  </si>
  <si>
    <t>Осмотр врача терапевта</t>
  </si>
  <si>
    <t>Осмотр врача невролога</t>
  </si>
  <si>
    <t xml:space="preserve">Осмотр врача психиатра </t>
  </si>
  <si>
    <t>Осмотр врача нарколога</t>
  </si>
  <si>
    <t xml:space="preserve">Осмотр врачом акушером-гинекологом </t>
  </si>
  <si>
    <t>Осмотр врача оториноларинголога</t>
  </si>
  <si>
    <t>Осмотр врача дерматовенеролога</t>
  </si>
  <si>
    <t>Осмотр врача стоматолога</t>
  </si>
  <si>
    <t>Осмотр врача офтальмолога</t>
  </si>
  <si>
    <t>Осмотр врача хирурга</t>
  </si>
  <si>
    <t>Осмотр врача профпатолог</t>
  </si>
  <si>
    <t xml:space="preserve">Общий анализ крови </t>
  </si>
  <si>
    <t xml:space="preserve">Общий анализ мочи </t>
  </si>
  <si>
    <t>Исследование уровня глюкозы в крови</t>
  </si>
  <si>
    <t>Исследование уровня холестерина в крови</t>
  </si>
  <si>
    <t>Цитологическое исследование (скрининг)</t>
  </si>
  <si>
    <t>Микроскопическое исследование влагалищных мазков на степень чистоты</t>
  </si>
  <si>
    <t>УЗИ органов малого таза</t>
  </si>
  <si>
    <t>Регистрация ЭКГ (Расшифровка, описание и интерпретация ЭКГ</t>
  </si>
  <si>
    <t>Маммография обеих молочных желез (для женщин после 40 лет)</t>
  </si>
  <si>
    <t>Исследование крови на сифилис</t>
  </si>
  <si>
    <t>Исследования на гельминтозы</t>
  </si>
  <si>
    <t>Периметрия</t>
  </si>
  <si>
    <t>Визометрия</t>
  </si>
  <si>
    <t>Тонометрия</t>
  </si>
  <si>
    <t>Биомикроскопия</t>
  </si>
  <si>
    <t>Исследования цветоощущения по полихроматическим таблицам</t>
  </si>
  <si>
    <t>Исследования функции вестибулярного анализатора</t>
  </si>
  <si>
    <t>Тональная пороговая аудиометрия</t>
  </si>
  <si>
    <t>Рефрактометрия (или скиаскопия)</t>
  </si>
  <si>
    <t>человек</t>
  </si>
  <si>
    <t xml:space="preserve">Офтальмотонометрия 40 лет и старше </t>
  </si>
  <si>
    <t>№ 346 от 12.03.2025</t>
  </si>
  <si>
    <t>№ 361 от 14.03.2025</t>
  </si>
  <si>
    <t>№ 347 от 12.03.2025</t>
  </si>
  <si>
    <t>Дата подготовки обоснования НМЦ договора 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</si>
</sst>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_р_."/>
  </numFmts>
  <fonts count="2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23" fillId="0" borderId="0" xfId="0" applyFont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/>
    <xf numFmtId="0" fontId="22" fillId="0" borderId="0" xfId="0" applyFont="1"/>
    <xf numFmtId="0" fontId="23" fillId="0" borderId="0" xfId="0" applyFont="1" applyAlignment="1" applyProtection="1">
      <alignment horizontal="center" wrapText="1"/>
      <protection locked="0"/>
    </xf>
    <xf numFmtId="0" fontId="19" fillId="0" borderId="3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shrinkToFi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vertical="center" wrapText="1"/>
    </xf>
    <xf numFmtId="0" fontId="23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horizontal="right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47</xdr:row>
      <xdr:rowOff>998367</xdr:rowOff>
    </xdr:from>
    <xdr:to>
      <xdr:col>3</xdr:col>
      <xdr:colOff>228600</xdr:colOff>
      <xdr:row>47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49</xdr:row>
      <xdr:rowOff>211452</xdr:rowOff>
    </xdr:from>
    <xdr:to>
      <xdr:col>3</xdr:col>
      <xdr:colOff>495299</xdr:colOff>
      <xdr:row>49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48</xdr:row>
      <xdr:rowOff>422036</xdr:rowOff>
    </xdr:from>
    <xdr:to>
      <xdr:col>4</xdr:col>
      <xdr:colOff>250461</xdr:colOff>
      <xdr:row>49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49</xdr:row>
      <xdr:rowOff>211452</xdr:rowOff>
    </xdr:from>
    <xdr:to>
      <xdr:col>3</xdr:col>
      <xdr:colOff>495299</xdr:colOff>
      <xdr:row>49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zoomScale="84" zoomScaleNormal="84" workbookViewId="0">
      <selection activeCell="H57" sqref="H57"/>
    </sheetView>
  </sheetViews>
  <sheetFormatPr defaultRowHeight="15" x14ac:dyDescent="0.25"/>
  <cols>
    <col min="1" max="1" width="4.5703125" style="1" customWidth="1"/>
    <col min="2" max="2" width="52.42578125" style="1" customWidth="1"/>
    <col min="3" max="3" width="10.710937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5.75" customHeight="1" x14ac:dyDescent="0.25">
      <c r="F2" s="4"/>
      <c r="G2" s="4"/>
      <c r="H2" s="4"/>
      <c r="V2" s="5" t="s">
        <v>1</v>
      </c>
    </row>
    <row r="3" spans="1:22" s="6" customFormat="1" ht="45" customHeight="1" x14ac:dyDescent="0.25">
      <c r="S3" s="51" t="s">
        <v>36</v>
      </c>
      <c r="T3" s="51"/>
      <c r="U3" s="51"/>
      <c r="V3" s="51"/>
    </row>
    <row r="4" spans="1:22" ht="15.75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 ht="15.75" x14ac:dyDescent="0.25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ht="15.75" x14ac:dyDescent="0.25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72" t="s">
        <v>5</v>
      </c>
      <c r="B8" s="72"/>
      <c r="C8" s="72"/>
      <c r="D8" s="72"/>
      <c r="E8" s="73">
        <f>SUMIF(V44,"&gt;0")</f>
        <v>214054.58000000002</v>
      </c>
      <c r="F8" s="73"/>
      <c r="G8" s="74" t="s">
        <v>6</v>
      </c>
      <c r="H8" s="74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64" t="s">
        <v>9</v>
      </c>
      <c r="B10" s="64" t="s">
        <v>34</v>
      </c>
      <c r="C10" s="64" t="s">
        <v>35</v>
      </c>
      <c r="D10" s="64"/>
      <c r="E10" s="66" t="s">
        <v>10</v>
      </c>
      <c r="F10" s="66"/>
      <c r="G10" s="66" t="s">
        <v>11</v>
      </c>
      <c r="H10" s="66"/>
      <c r="I10" s="66" t="s">
        <v>12</v>
      </c>
      <c r="J10" s="66"/>
      <c r="K10" s="66" t="s">
        <v>13</v>
      </c>
      <c r="L10" s="66"/>
      <c r="M10" s="66" t="s">
        <v>14</v>
      </c>
      <c r="N10" s="66"/>
      <c r="O10" s="66" t="s">
        <v>15</v>
      </c>
      <c r="P10" s="66"/>
      <c r="Q10" s="65" t="s">
        <v>16</v>
      </c>
      <c r="R10" s="64" t="s">
        <v>17</v>
      </c>
      <c r="S10" s="64" t="s">
        <v>18</v>
      </c>
      <c r="T10" s="64" t="s">
        <v>19</v>
      </c>
      <c r="U10" s="64" t="s">
        <v>20</v>
      </c>
      <c r="V10" s="65" t="s">
        <v>21</v>
      </c>
    </row>
    <row r="11" spans="1:22" ht="27" customHeight="1" x14ac:dyDescent="0.25">
      <c r="A11" s="64"/>
      <c r="B11" s="64"/>
      <c r="C11" s="64"/>
      <c r="D11" s="64"/>
      <c r="E11" s="67" t="s">
        <v>71</v>
      </c>
      <c r="F11" s="68"/>
      <c r="G11" s="67" t="s">
        <v>73</v>
      </c>
      <c r="H11" s="68"/>
      <c r="I11" s="67" t="s">
        <v>72</v>
      </c>
      <c r="J11" s="68"/>
      <c r="K11" s="68"/>
      <c r="L11" s="68"/>
      <c r="M11" s="68"/>
      <c r="N11" s="68"/>
      <c r="O11" s="68"/>
      <c r="P11" s="68"/>
      <c r="Q11" s="65"/>
      <c r="R11" s="64"/>
      <c r="S11" s="64"/>
      <c r="T11" s="64"/>
      <c r="U11" s="64"/>
      <c r="V11" s="65"/>
    </row>
    <row r="12" spans="1:22" ht="27" customHeight="1" x14ac:dyDescent="0.25">
      <c r="A12" s="69"/>
      <c r="B12" s="69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65"/>
      <c r="R12" s="64"/>
      <c r="S12" s="64"/>
      <c r="T12" s="64"/>
      <c r="U12" s="64"/>
      <c r="V12" s="65"/>
    </row>
    <row r="13" spans="1:22" ht="26.25" customHeight="1" x14ac:dyDescent="0.25">
      <c r="A13" s="37">
        <v>1</v>
      </c>
      <c r="B13" s="36" t="s">
        <v>39</v>
      </c>
      <c r="C13" s="38" t="s">
        <v>69</v>
      </c>
      <c r="D13" s="39">
        <v>100</v>
      </c>
      <c r="E13" s="40">
        <v>70</v>
      </c>
      <c r="F13" s="41">
        <f t="shared" ref="F13" si="0">E13*D13</f>
        <v>7000</v>
      </c>
      <c r="G13" s="42">
        <v>70</v>
      </c>
      <c r="H13" s="43">
        <f t="shared" ref="H13" si="1">G13*D13</f>
        <v>7000</v>
      </c>
      <c r="I13" s="40">
        <v>100</v>
      </c>
      <c r="J13" s="43">
        <f t="shared" ref="J13" si="2">I13*D13</f>
        <v>10000</v>
      </c>
      <c r="K13" s="44"/>
      <c r="L13" s="41"/>
      <c r="M13" s="41"/>
      <c r="N13" s="41"/>
      <c r="O13" s="41"/>
      <c r="P13" s="43"/>
      <c r="Q13" s="41">
        <f>ROUND(AVERAGE(E13,G13,I13,K13,M13),2)</f>
        <v>80</v>
      </c>
      <c r="R13" s="45">
        <f t="shared" ref="R13" si="3">COUNTA(E13,G13,I13,K13,M13)</f>
        <v>3</v>
      </c>
      <c r="S13" s="45">
        <f t="shared" ref="S13" si="4">SQRT((IF(E13&gt;0,POWER(E13-Q13,2),0)+IF(G13&gt;0,POWER(G13-Q13,2),0)+IF(I13&gt;0,POWER(I13-Q13,2),0)+IF(K13&gt;0,POWER(K13-Q13,2),0)+IF(M13&gt;0,POWER(M13-Q13,2),0))/(R13-1))</f>
        <v>17.320508075688775</v>
      </c>
      <c r="T13" s="46">
        <f>S13/Q13*100</f>
        <v>21.650635094610969</v>
      </c>
      <c r="U13" s="46" t="str">
        <f t="shared" ref="U13" si="5">IF(T13&lt;33,$U$8,$U$9)</f>
        <v>ОДН</v>
      </c>
      <c r="V13" s="47">
        <f t="shared" ref="V13" si="6">D13*Q13</f>
        <v>8000</v>
      </c>
    </row>
    <row r="14" spans="1:22" ht="26.25" customHeight="1" x14ac:dyDescent="0.25">
      <c r="A14" s="37">
        <v>2</v>
      </c>
      <c r="B14" s="36" t="s">
        <v>40</v>
      </c>
      <c r="C14" s="38" t="s">
        <v>69</v>
      </c>
      <c r="D14" s="39">
        <v>100</v>
      </c>
      <c r="E14" s="40">
        <v>70</v>
      </c>
      <c r="F14" s="41">
        <f t="shared" ref="F14:F33" si="7">E14*D14</f>
        <v>7000</v>
      </c>
      <c r="G14" s="42">
        <v>60</v>
      </c>
      <c r="H14" s="43">
        <f t="shared" ref="H14:H43" si="8">G14*D14</f>
        <v>6000</v>
      </c>
      <c r="I14" s="40">
        <v>100</v>
      </c>
      <c r="J14" s="43">
        <f t="shared" ref="J14:J43" si="9">I14*D14</f>
        <v>10000</v>
      </c>
      <c r="K14" s="44"/>
      <c r="L14" s="41"/>
      <c r="M14" s="41"/>
      <c r="N14" s="41"/>
      <c r="O14" s="41"/>
      <c r="P14" s="43"/>
      <c r="Q14" s="41">
        <f t="shared" ref="Q14:Q43" si="10">ROUND(AVERAGE(E14,G14,I14,K14,M14),2)</f>
        <v>76.67</v>
      </c>
      <c r="R14" s="45">
        <f t="shared" ref="R14:R43" si="11">COUNTA(E14,G14,I14,K14,M14)</f>
        <v>3</v>
      </c>
      <c r="S14" s="45">
        <f t="shared" ref="S14:S43" si="12">SQRT((IF(E14&gt;0,POWER(E14-Q14,2),0)+IF(G14&gt;0,POWER(G14-Q14,2),0)+IF(I14&gt;0,POWER(I14-Q14,2),0)+IF(K14&gt;0,POWER(K14-Q14,2),0)+IF(M14&gt;0,POWER(M14-Q14,2),0))/(R14-1))</f>
        <v>20.816660394981707</v>
      </c>
      <c r="T14" s="46">
        <f t="shared" ref="T14:T43" si="13">S14/Q14*100</f>
        <v>27.150985254965054</v>
      </c>
      <c r="U14" s="46" t="str">
        <f t="shared" ref="U14:U43" si="14">IF(T14&lt;33,$U$8,$U$9)</f>
        <v>ОДН</v>
      </c>
      <c r="V14" s="47">
        <f t="shared" ref="V14:V43" si="15">D14*Q14</f>
        <v>7667</v>
      </c>
    </row>
    <row r="15" spans="1:22" ht="26.25" customHeight="1" x14ac:dyDescent="0.25">
      <c r="A15" s="37">
        <v>3</v>
      </c>
      <c r="B15" s="36" t="s">
        <v>41</v>
      </c>
      <c r="C15" s="38" t="s">
        <v>69</v>
      </c>
      <c r="D15" s="39">
        <v>100</v>
      </c>
      <c r="E15" s="40">
        <v>70</v>
      </c>
      <c r="F15" s="41">
        <f t="shared" si="7"/>
        <v>7000</v>
      </c>
      <c r="G15" s="42">
        <v>70</v>
      </c>
      <c r="H15" s="43">
        <f t="shared" si="8"/>
        <v>7000</v>
      </c>
      <c r="I15" s="40">
        <v>100</v>
      </c>
      <c r="J15" s="43">
        <f t="shared" si="9"/>
        <v>10000</v>
      </c>
      <c r="K15" s="44"/>
      <c r="L15" s="41"/>
      <c r="M15" s="41"/>
      <c r="N15" s="41"/>
      <c r="O15" s="41"/>
      <c r="P15" s="43"/>
      <c r="Q15" s="41">
        <f t="shared" si="10"/>
        <v>80</v>
      </c>
      <c r="R15" s="45">
        <f t="shared" si="11"/>
        <v>3</v>
      </c>
      <c r="S15" s="45">
        <f t="shared" si="12"/>
        <v>17.320508075688775</v>
      </c>
      <c r="T15" s="46">
        <f t="shared" si="13"/>
        <v>21.650635094610969</v>
      </c>
      <c r="U15" s="46" t="str">
        <f t="shared" si="14"/>
        <v>ОДН</v>
      </c>
      <c r="V15" s="47">
        <f t="shared" si="15"/>
        <v>8000</v>
      </c>
    </row>
    <row r="16" spans="1:22" ht="26.25" customHeight="1" x14ac:dyDescent="0.25">
      <c r="A16" s="37">
        <v>4</v>
      </c>
      <c r="B16" s="36" t="s">
        <v>42</v>
      </c>
      <c r="C16" s="38" t="s">
        <v>69</v>
      </c>
      <c r="D16" s="39">
        <v>100</v>
      </c>
      <c r="E16" s="40">
        <v>70</v>
      </c>
      <c r="F16" s="41">
        <f t="shared" si="7"/>
        <v>7000</v>
      </c>
      <c r="G16" s="42">
        <v>70</v>
      </c>
      <c r="H16" s="43">
        <f t="shared" si="8"/>
        <v>7000</v>
      </c>
      <c r="I16" s="40">
        <v>100</v>
      </c>
      <c r="J16" s="43">
        <f t="shared" si="9"/>
        <v>10000</v>
      </c>
      <c r="K16" s="44"/>
      <c r="L16" s="41"/>
      <c r="M16" s="41"/>
      <c r="N16" s="41"/>
      <c r="O16" s="41"/>
      <c r="P16" s="43"/>
      <c r="Q16" s="41">
        <f t="shared" si="10"/>
        <v>80</v>
      </c>
      <c r="R16" s="45">
        <f t="shared" si="11"/>
        <v>3</v>
      </c>
      <c r="S16" s="45">
        <f t="shared" si="12"/>
        <v>17.320508075688775</v>
      </c>
      <c r="T16" s="46">
        <f t="shared" si="13"/>
        <v>21.650635094610969</v>
      </c>
      <c r="U16" s="46" t="str">
        <f t="shared" si="14"/>
        <v>ОДН</v>
      </c>
      <c r="V16" s="47">
        <f t="shared" si="15"/>
        <v>8000</v>
      </c>
    </row>
    <row r="17" spans="1:22" ht="26.25" customHeight="1" x14ac:dyDescent="0.25">
      <c r="A17" s="37">
        <v>5</v>
      </c>
      <c r="B17" s="36" t="s">
        <v>43</v>
      </c>
      <c r="C17" s="38" t="s">
        <v>69</v>
      </c>
      <c r="D17" s="39">
        <v>87</v>
      </c>
      <c r="E17" s="40">
        <v>90</v>
      </c>
      <c r="F17" s="41">
        <f t="shared" si="7"/>
        <v>7830</v>
      </c>
      <c r="G17" s="42">
        <v>100</v>
      </c>
      <c r="H17" s="43">
        <f t="shared" si="8"/>
        <v>8700</v>
      </c>
      <c r="I17" s="40">
        <v>120</v>
      </c>
      <c r="J17" s="43">
        <f t="shared" si="9"/>
        <v>10440</v>
      </c>
      <c r="K17" s="44"/>
      <c r="L17" s="41"/>
      <c r="M17" s="41"/>
      <c r="N17" s="41"/>
      <c r="O17" s="41"/>
      <c r="P17" s="43"/>
      <c r="Q17" s="41">
        <f t="shared" si="10"/>
        <v>103.33</v>
      </c>
      <c r="R17" s="45">
        <f t="shared" si="11"/>
        <v>3</v>
      </c>
      <c r="S17" s="45">
        <f t="shared" si="12"/>
        <v>15.275252862064182</v>
      </c>
      <c r="T17" s="46">
        <f t="shared" si="13"/>
        <v>14.782979640050501</v>
      </c>
      <c r="U17" s="46" t="str">
        <f t="shared" si="14"/>
        <v>ОДН</v>
      </c>
      <c r="V17" s="47">
        <f t="shared" si="15"/>
        <v>8989.7099999999991</v>
      </c>
    </row>
    <row r="18" spans="1:22" ht="26.25" customHeight="1" x14ac:dyDescent="0.25">
      <c r="A18" s="37">
        <v>6</v>
      </c>
      <c r="B18" s="36" t="s">
        <v>44</v>
      </c>
      <c r="C18" s="38" t="s">
        <v>69</v>
      </c>
      <c r="D18" s="39">
        <v>100</v>
      </c>
      <c r="E18" s="40">
        <v>70</v>
      </c>
      <c r="F18" s="41">
        <f t="shared" si="7"/>
        <v>7000</v>
      </c>
      <c r="G18" s="42">
        <v>60</v>
      </c>
      <c r="H18" s="43">
        <f t="shared" si="8"/>
        <v>6000</v>
      </c>
      <c r="I18" s="40">
        <v>100</v>
      </c>
      <c r="J18" s="43">
        <f t="shared" si="9"/>
        <v>10000</v>
      </c>
      <c r="K18" s="44"/>
      <c r="L18" s="41"/>
      <c r="M18" s="41"/>
      <c r="N18" s="41"/>
      <c r="O18" s="41"/>
      <c r="P18" s="43"/>
      <c r="Q18" s="41">
        <f t="shared" si="10"/>
        <v>76.67</v>
      </c>
      <c r="R18" s="45">
        <f t="shared" si="11"/>
        <v>3</v>
      </c>
      <c r="S18" s="45">
        <f t="shared" si="12"/>
        <v>20.816660394981707</v>
      </c>
      <c r="T18" s="46">
        <f t="shared" si="13"/>
        <v>27.150985254965054</v>
      </c>
      <c r="U18" s="46" t="str">
        <f t="shared" si="14"/>
        <v>ОДН</v>
      </c>
      <c r="V18" s="47">
        <f t="shared" si="15"/>
        <v>7667</v>
      </c>
    </row>
    <row r="19" spans="1:22" ht="26.25" customHeight="1" x14ac:dyDescent="0.25">
      <c r="A19" s="37">
        <v>7</v>
      </c>
      <c r="B19" s="36" t="s">
        <v>45</v>
      </c>
      <c r="C19" s="38" t="s">
        <v>69</v>
      </c>
      <c r="D19" s="39">
        <v>100</v>
      </c>
      <c r="E19" s="40">
        <v>70</v>
      </c>
      <c r="F19" s="41">
        <f t="shared" si="7"/>
        <v>7000</v>
      </c>
      <c r="G19" s="42">
        <v>70</v>
      </c>
      <c r="H19" s="43">
        <f t="shared" si="8"/>
        <v>7000</v>
      </c>
      <c r="I19" s="40">
        <v>100</v>
      </c>
      <c r="J19" s="43">
        <f t="shared" si="9"/>
        <v>10000</v>
      </c>
      <c r="K19" s="44"/>
      <c r="L19" s="41"/>
      <c r="M19" s="41"/>
      <c r="N19" s="41"/>
      <c r="O19" s="41"/>
      <c r="P19" s="43"/>
      <c r="Q19" s="41">
        <f t="shared" si="10"/>
        <v>80</v>
      </c>
      <c r="R19" s="45">
        <f t="shared" si="11"/>
        <v>3</v>
      </c>
      <c r="S19" s="45">
        <f t="shared" si="12"/>
        <v>17.320508075688775</v>
      </c>
      <c r="T19" s="46">
        <f t="shared" si="13"/>
        <v>21.650635094610969</v>
      </c>
      <c r="U19" s="46" t="str">
        <f t="shared" si="14"/>
        <v>ОДН</v>
      </c>
      <c r="V19" s="47">
        <f t="shared" si="15"/>
        <v>8000</v>
      </c>
    </row>
    <row r="20" spans="1:22" ht="26.25" customHeight="1" x14ac:dyDescent="0.25">
      <c r="A20" s="37">
        <v>8</v>
      </c>
      <c r="B20" s="36" t="s">
        <v>46</v>
      </c>
      <c r="C20" s="38" t="s">
        <v>69</v>
      </c>
      <c r="D20" s="39">
        <v>100</v>
      </c>
      <c r="E20" s="40">
        <v>70</v>
      </c>
      <c r="F20" s="41">
        <f t="shared" si="7"/>
        <v>7000</v>
      </c>
      <c r="G20" s="42">
        <v>60</v>
      </c>
      <c r="H20" s="43">
        <f t="shared" si="8"/>
        <v>6000</v>
      </c>
      <c r="I20" s="40">
        <v>100</v>
      </c>
      <c r="J20" s="43">
        <f t="shared" si="9"/>
        <v>10000</v>
      </c>
      <c r="K20" s="44"/>
      <c r="L20" s="41"/>
      <c r="M20" s="41"/>
      <c r="N20" s="41"/>
      <c r="O20" s="41"/>
      <c r="P20" s="43"/>
      <c r="Q20" s="41">
        <f t="shared" si="10"/>
        <v>76.67</v>
      </c>
      <c r="R20" s="45">
        <f t="shared" si="11"/>
        <v>3</v>
      </c>
      <c r="S20" s="45">
        <f t="shared" si="12"/>
        <v>20.816660394981707</v>
      </c>
      <c r="T20" s="46">
        <f t="shared" si="13"/>
        <v>27.150985254965054</v>
      </c>
      <c r="U20" s="46" t="str">
        <f t="shared" si="14"/>
        <v>ОДН</v>
      </c>
      <c r="V20" s="47">
        <f t="shared" si="15"/>
        <v>7667</v>
      </c>
    </row>
    <row r="21" spans="1:22" ht="26.25" customHeight="1" x14ac:dyDescent="0.25">
      <c r="A21" s="37">
        <v>9</v>
      </c>
      <c r="B21" s="36" t="s">
        <v>47</v>
      </c>
      <c r="C21" s="38" t="s">
        <v>69</v>
      </c>
      <c r="D21" s="39">
        <v>66</v>
      </c>
      <c r="E21" s="40">
        <v>70</v>
      </c>
      <c r="F21" s="41">
        <f t="shared" si="7"/>
        <v>4620</v>
      </c>
      <c r="G21" s="42">
        <v>60</v>
      </c>
      <c r="H21" s="43">
        <f t="shared" si="8"/>
        <v>3960</v>
      </c>
      <c r="I21" s="40">
        <v>100</v>
      </c>
      <c r="J21" s="43">
        <f t="shared" si="9"/>
        <v>6600</v>
      </c>
      <c r="K21" s="44"/>
      <c r="L21" s="41"/>
      <c r="M21" s="41"/>
      <c r="N21" s="41"/>
      <c r="O21" s="41"/>
      <c r="P21" s="43"/>
      <c r="Q21" s="41">
        <f t="shared" si="10"/>
        <v>76.67</v>
      </c>
      <c r="R21" s="45">
        <f t="shared" si="11"/>
        <v>3</v>
      </c>
      <c r="S21" s="45">
        <f t="shared" si="12"/>
        <v>20.816660394981707</v>
      </c>
      <c r="T21" s="46">
        <f t="shared" si="13"/>
        <v>27.150985254965054</v>
      </c>
      <c r="U21" s="46" t="str">
        <f t="shared" si="14"/>
        <v>ОДН</v>
      </c>
      <c r="V21" s="47">
        <f t="shared" si="15"/>
        <v>5060.22</v>
      </c>
    </row>
    <row r="22" spans="1:22" ht="26.25" customHeight="1" x14ac:dyDescent="0.25">
      <c r="A22" s="37">
        <v>10</v>
      </c>
      <c r="B22" s="36" t="s">
        <v>48</v>
      </c>
      <c r="C22" s="38" t="s">
        <v>69</v>
      </c>
      <c r="D22" s="39">
        <v>58</v>
      </c>
      <c r="E22" s="40">
        <v>70</v>
      </c>
      <c r="F22" s="41">
        <f t="shared" si="7"/>
        <v>4060</v>
      </c>
      <c r="G22" s="42">
        <v>60</v>
      </c>
      <c r="H22" s="43">
        <f t="shared" si="8"/>
        <v>3480</v>
      </c>
      <c r="I22" s="40">
        <v>100</v>
      </c>
      <c r="J22" s="43">
        <f t="shared" si="9"/>
        <v>5800</v>
      </c>
      <c r="K22" s="44"/>
      <c r="L22" s="41"/>
      <c r="M22" s="41"/>
      <c r="N22" s="41"/>
      <c r="O22" s="41"/>
      <c r="P22" s="43"/>
      <c r="Q22" s="41">
        <f t="shared" si="10"/>
        <v>76.67</v>
      </c>
      <c r="R22" s="45">
        <f t="shared" si="11"/>
        <v>3</v>
      </c>
      <c r="S22" s="45">
        <f t="shared" si="12"/>
        <v>20.816660394981707</v>
      </c>
      <c r="T22" s="46">
        <f t="shared" si="13"/>
        <v>27.150985254965054</v>
      </c>
      <c r="U22" s="46" t="str">
        <f t="shared" si="14"/>
        <v>ОДН</v>
      </c>
      <c r="V22" s="47">
        <f t="shared" si="15"/>
        <v>4446.8599999999997</v>
      </c>
    </row>
    <row r="23" spans="1:22" ht="26.25" customHeight="1" x14ac:dyDescent="0.25">
      <c r="A23" s="37">
        <v>11</v>
      </c>
      <c r="B23" s="36" t="s">
        <v>49</v>
      </c>
      <c r="C23" s="38" t="s">
        <v>69</v>
      </c>
      <c r="D23" s="39">
        <v>100</v>
      </c>
      <c r="E23" s="40">
        <v>90</v>
      </c>
      <c r="F23" s="41">
        <f t="shared" si="7"/>
        <v>9000</v>
      </c>
      <c r="G23" s="42">
        <v>80</v>
      </c>
      <c r="H23" s="43">
        <f t="shared" si="8"/>
        <v>8000</v>
      </c>
      <c r="I23" s="40">
        <v>120</v>
      </c>
      <c r="J23" s="43">
        <f t="shared" si="9"/>
        <v>12000</v>
      </c>
      <c r="K23" s="44"/>
      <c r="L23" s="41"/>
      <c r="M23" s="41"/>
      <c r="N23" s="41"/>
      <c r="O23" s="41"/>
      <c r="P23" s="43"/>
      <c r="Q23" s="41">
        <f t="shared" si="10"/>
        <v>96.67</v>
      </c>
      <c r="R23" s="45">
        <f t="shared" si="11"/>
        <v>3</v>
      </c>
      <c r="S23" s="45">
        <f t="shared" si="12"/>
        <v>20.816660394981707</v>
      </c>
      <c r="T23" s="46">
        <f t="shared" si="13"/>
        <v>21.533733728128382</v>
      </c>
      <c r="U23" s="46" t="str">
        <f t="shared" si="14"/>
        <v>ОДН</v>
      </c>
      <c r="V23" s="47">
        <f t="shared" si="15"/>
        <v>9667</v>
      </c>
    </row>
    <row r="24" spans="1:22" ht="26.25" customHeight="1" x14ac:dyDescent="0.25">
      <c r="A24" s="37">
        <v>12</v>
      </c>
      <c r="B24" s="36" t="s">
        <v>50</v>
      </c>
      <c r="C24" s="38" t="s">
        <v>69</v>
      </c>
      <c r="D24" s="39">
        <v>100</v>
      </c>
      <c r="E24" s="40">
        <v>50</v>
      </c>
      <c r="F24" s="41">
        <f t="shared" si="7"/>
        <v>5000</v>
      </c>
      <c r="G24" s="42">
        <v>50</v>
      </c>
      <c r="H24" s="43">
        <f t="shared" si="8"/>
        <v>5000</v>
      </c>
      <c r="I24" s="40">
        <v>75</v>
      </c>
      <c r="J24" s="43">
        <f t="shared" si="9"/>
        <v>7500</v>
      </c>
      <c r="K24" s="44"/>
      <c r="L24" s="41"/>
      <c r="M24" s="41"/>
      <c r="N24" s="41"/>
      <c r="O24" s="41"/>
      <c r="P24" s="43"/>
      <c r="Q24" s="41">
        <f t="shared" si="10"/>
        <v>58.33</v>
      </c>
      <c r="R24" s="45">
        <f t="shared" si="11"/>
        <v>3</v>
      </c>
      <c r="S24" s="45">
        <f t="shared" si="12"/>
        <v>14.433757307090902</v>
      </c>
      <c r="T24" s="46">
        <f t="shared" si="13"/>
        <v>24.74499795489611</v>
      </c>
      <c r="U24" s="46" t="str">
        <f t="shared" si="14"/>
        <v>ОДН</v>
      </c>
      <c r="V24" s="47">
        <f t="shared" si="15"/>
        <v>5833</v>
      </c>
    </row>
    <row r="25" spans="1:22" ht="26.25" customHeight="1" x14ac:dyDescent="0.25">
      <c r="A25" s="37">
        <v>13</v>
      </c>
      <c r="B25" s="36" t="s">
        <v>51</v>
      </c>
      <c r="C25" s="38" t="s">
        <v>69</v>
      </c>
      <c r="D25" s="39">
        <v>100</v>
      </c>
      <c r="E25" s="40">
        <v>50</v>
      </c>
      <c r="F25" s="41">
        <f t="shared" si="7"/>
        <v>5000</v>
      </c>
      <c r="G25" s="42">
        <v>50</v>
      </c>
      <c r="H25" s="43">
        <f t="shared" si="8"/>
        <v>5000</v>
      </c>
      <c r="I25" s="40">
        <v>60</v>
      </c>
      <c r="J25" s="43">
        <f t="shared" si="9"/>
        <v>6000</v>
      </c>
      <c r="K25" s="44"/>
      <c r="L25" s="41"/>
      <c r="M25" s="41"/>
      <c r="N25" s="41"/>
      <c r="O25" s="41"/>
      <c r="P25" s="43"/>
      <c r="Q25" s="41">
        <f t="shared" si="10"/>
        <v>53.33</v>
      </c>
      <c r="R25" s="45">
        <f t="shared" si="11"/>
        <v>3</v>
      </c>
      <c r="S25" s="45">
        <f t="shared" si="12"/>
        <v>5.7735041352717502</v>
      </c>
      <c r="T25" s="46">
        <f t="shared" si="13"/>
        <v>10.825996878439433</v>
      </c>
      <c r="U25" s="46" t="str">
        <f t="shared" si="14"/>
        <v>ОДН</v>
      </c>
      <c r="V25" s="47">
        <f t="shared" si="15"/>
        <v>5333</v>
      </c>
    </row>
    <row r="26" spans="1:22" ht="26.25" customHeight="1" x14ac:dyDescent="0.25">
      <c r="A26" s="37">
        <v>14</v>
      </c>
      <c r="B26" s="36" t="s">
        <v>52</v>
      </c>
      <c r="C26" s="38" t="s">
        <v>69</v>
      </c>
      <c r="D26" s="39">
        <v>100</v>
      </c>
      <c r="E26" s="40">
        <v>50</v>
      </c>
      <c r="F26" s="41">
        <f t="shared" si="7"/>
        <v>5000</v>
      </c>
      <c r="G26" s="42">
        <v>50</v>
      </c>
      <c r="H26" s="43">
        <f t="shared" si="8"/>
        <v>5000</v>
      </c>
      <c r="I26" s="40">
        <v>60</v>
      </c>
      <c r="J26" s="43">
        <f t="shared" si="9"/>
        <v>6000</v>
      </c>
      <c r="K26" s="44"/>
      <c r="L26" s="41"/>
      <c r="M26" s="41"/>
      <c r="N26" s="41"/>
      <c r="O26" s="41"/>
      <c r="P26" s="43"/>
      <c r="Q26" s="41">
        <f t="shared" si="10"/>
        <v>53.33</v>
      </c>
      <c r="R26" s="45">
        <f t="shared" si="11"/>
        <v>3</v>
      </c>
      <c r="S26" s="45">
        <f t="shared" si="12"/>
        <v>5.7735041352717502</v>
      </c>
      <c r="T26" s="46">
        <f t="shared" si="13"/>
        <v>10.825996878439433</v>
      </c>
      <c r="U26" s="46" t="str">
        <f t="shared" si="14"/>
        <v>ОДН</v>
      </c>
      <c r="V26" s="47">
        <f t="shared" si="15"/>
        <v>5333</v>
      </c>
    </row>
    <row r="27" spans="1:22" ht="26.25" customHeight="1" x14ac:dyDescent="0.25">
      <c r="A27" s="37">
        <v>15</v>
      </c>
      <c r="B27" s="36" t="s">
        <v>53</v>
      </c>
      <c r="C27" s="38" t="s">
        <v>69</v>
      </c>
      <c r="D27" s="39">
        <v>100</v>
      </c>
      <c r="E27" s="40">
        <v>50</v>
      </c>
      <c r="F27" s="41">
        <f t="shared" si="7"/>
        <v>5000</v>
      </c>
      <c r="G27" s="42">
        <v>50</v>
      </c>
      <c r="H27" s="43">
        <f t="shared" si="8"/>
        <v>5000</v>
      </c>
      <c r="I27" s="40">
        <v>60</v>
      </c>
      <c r="J27" s="43">
        <f t="shared" si="9"/>
        <v>6000</v>
      </c>
      <c r="K27" s="44"/>
      <c r="L27" s="41"/>
      <c r="M27" s="41"/>
      <c r="N27" s="41"/>
      <c r="O27" s="41"/>
      <c r="P27" s="43"/>
      <c r="Q27" s="41">
        <f t="shared" si="10"/>
        <v>53.33</v>
      </c>
      <c r="R27" s="45">
        <f t="shared" si="11"/>
        <v>3</v>
      </c>
      <c r="S27" s="45">
        <f t="shared" si="12"/>
        <v>5.7735041352717502</v>
      </c>
      <c r="T27" s="46">
        <f t="shared" si="13"/>
        <v>10.825996878439433</v>
      </c>
      <c r="U27" s="46" t="str">
        <f t="shared" si="14"/>
        <v>ОДН</v>
      </c>
      <c r="V27" s="47">
        <f t="shared" si="15"/>
        <v>5333</v>
      </c>
    </row>
    <row r="28" spans="1:22" ht="26.25" customHeight="1" x14ac:dyDescent="0.25">
      <c r="A28" s="37">
        <v>16</v>
      </c>
      <c r="B28" s="36" t="s">
        <v>54</v>
      </c>
      <c r="C28" s="38" t="s">
        <v>69</v>
      </c>
      <c r="D28" s="39">
        <v>87</v>
      </c>
      <c r="E28" s="40">
        <v>70</v>
      </c>
      <c r="F28" s="41">
        <f t="shared" si="7"/>
        <v>6090</v>
      </c>
      <c r="G28" s="42">
        <v>100</v>
      </c>
      <c r="H28" s="43">
        <f t="shared" si="8"/>
        <v>8700</v>
      </c>
      <c r="I28" s="40">
        <v>110</v>
      </c>
      <c r="J28" s="43">
        <f t="shared" si="9"/>
        <v>9570</v>
      </c>
      <c r="K28" s="44"/>
      <c r="L28" s="41"/>
      <c r="M28" s="41"/>
      <c r="N28" s="41"/>
      <c r="O28" s="41"/>
      <c r="P28" s="43"/>
      <c r="Q28" s="41">
        <f t="shared" si="10"/>
        <v>93.33</v>
      </c>
      <c r="R28" s="45">
        <f t="shared" si="11"/>
        <v>3</v>
      </c>
      <c r="S28" s="45">
        <f t="shared" si="12"/>
        <v>20.816660394981707</v>
      </c>
      <c r="T28" s="46">
        <f t="shared" si="13"/>
        <v>22.304361293240873</v>
      </c>
      <c r="U28" s="46" t="str">
        <f t="shared" si="14"/>
        <v>ОДН</v>
      </c>
      <c r="V28" s="47">
        <f t="shared" si="15"/>
        <v>8119.71</v>
      </c>
    </row>
    <row r="29" spans="1:22" ht="26.25" customHeight="1" x14ac:dyDescent="0.25">
      <c r="A29" s="37">
        <v>17</v>
      </c>
      <c r="B29" s="36" t="s">
        <v>55</v>
      </c>
      <c r="C29" s="38" t="s">
        <v>69</v>
      </c>
      <c r="D29" s="39">
        <v>87</v>
      </c>
      <c r="E29" s="40">
        <v>70</v>
      </c>
      <c r="F29" s="41">
        <f t="shared" si="7"/>
        <v>6090</v>
      </c>
      <c r="G29" s="42">
        <v>100</v>
      </c>
      <c r="H29" s="43">
        <f t="shared" si="8"/>
        <v>8700</v>
      </c>
      <c r="I29" s="40">
        <v>110</v>
      </c>
      <c r="J29" s="43">
        <f t="shared" si="9"/>
        <v>9570</v>
      </c>
      <c r="K29" s="44"/>
      <c r="L29" s="41"/>
      <c r="M29" s="41"/>
      <c r="N29" s="41"/>
      <c r="O29" s="41"/>
      <c r="P29" s="43"/>
      <c r="Q29" s="41">
        <f t="shared" si="10"/>
        <v>93.33</v>
      </c>
      <c r="R29" s="45">
        <f t="shared" si="11"/>
        <v>3</v>
      </c>
      <c r="S29" s="45">
        <f t="shared" si="12"/>
        <v>20.816660394981707</v>
      </c>
      <c r="T29" s="46">
        <f t="shared" si="13"/>
        <v>22.304361293240873</v>
      </c>
      <c r="U29" s="46" t="str">
        <f t="shared" si="14"/>
        <v>ОДН</v>
      </c>
      <c r="V29" s="47">
        <f t="shared" si="15"/>
        <v>8119.71</v>
      </c>
    </row>
    <row r="30" spans="1:22" ht="26.25" customHeight="1" x14ac:dyDescent="0.25">
      <c r="A30" s="37">
        <v>18</v>
      </c>
      <c r="B30" s="36" t="s">
        <v>56</v>
      </c>
      <c r="C30" s="38" t="s">
        <v>69</v>
      </c>
      <c r="D30" s="39">
        <v>87</v>
      </c>
      <c r="E30" s="40">
        <v>400</v>
      </c>
      <c r="F30" s="41">
        <f t="shared" si="7"/>
        <v>34800</v>
      </c>
      <c r="G30" s="42">
        <v>500</v>
      </c>
      <c r="H30" s="43">
        <f t="shared" si="8"/>
        <v>43500</v>
      </c>
      <c r="I30" s="40">
        <v>500</v>
      </c>
      <c r="J30" s="43">
        <f t="shared" si="9"/>
        <v>43500</v>
      </c>
      <c r="K30" s="44"/>
      <c r="L30" s="41"/>
      <c r="M30" s="41"/>
      <c r="N30" s="41"/>
      <c r="O30" s="41"/>
      <c r="P30" s="43"/>
      <c r="Q30" s="41">
        <f t="shared" si="10"/>
        <v>466.67</v>
      </c>
      <c r="R30" s="45">
        <f t="shared" si="11"/>
        <v>3</v>
      </c>
      <c r="S30" s="45">
        <f t="shared" si="12"/>
        <v>57.735027063300144</v>
      </c>
      <c r="T30" s="46">
        <f t="shared" si="13"/>
        <v>12.371703144256143</v>
      </c>
      <c r="U30" s="46" t="str">
        <f t="shared" si="14"/>
        <v>ОДН</v>
      </c>
      <c r="V30" s="47">
        <f t="shared" si="15"/>
        <v>40600.29</v>
      </c>
    </row>
    <row r="31" spans="1:22" ht="26.25" customHeight="1" x14ac:dyDescent="0.25">
      <c r="A31" s="37">
        <v>19</v>
      </c>
      <c r="B31" s="36" t="s">
        <v>57</v>
      </c>
      <c r="C31" s="38" t="s">
        <v>69</v>
      </c>
      <c r="D31" s="39">
        <v>100</v>
      </c>
      <c r="E31" s="40">
        <v>70</v>
      </c>
      <c r="F31" s="41">
        <f t="shared" si="7"/>
        <v>7000</v>
      </c>
      <c r="G31" s="42">
        <v>60</v>
      </c>
      <c r="H31" s="43">
        <f t="shared" si="8"/>
        <v>6000</v>
      </c>
      <c r="I31" s="40">
        <v>100</v>
      </c>
      <c r="J31" s="43">
        <f t="shared" si="9"/>
        <v>10000</v>
      </c>
      <c r="K31" s="44"/>
      <c r="L31" s="41"/>
      <c r="M31" s="41"/>
      <c r="N31" s="41"/>
      <c r="O31" s="41"/>
      <c r="P31" s="43"/>
      <c r="Q31" s="41">
        <f t="shared" si="10"/>
        <v>76.67</v>
      </c>
      <c r="R31" s="45">
        <f t="shared" si="11"/>
        <v>3</v>
      </c>
      <c r="S31" s="45">
        <f t="shared" si="12"/>
        <v>20.816660394981707</v>
      </c>
      <c r="T31" s="46">
        <f t="shared" si="13"/>
        <v>27.150985254965054</v>
      </c>
      <c r="U31" s="46" t="str">
        <f t="shared" si="14"/>
        <v>ОДН</v>
      </c>
      <c r="V31" s="47">
        <f t="shared" si="15"/>
        <v>7667</v>
      </c>
    </row>
    <row r="32" spans="1:22" ht="26.25" customHeight="1" x14ac:dyDescent="0.25">
      <c r="A32" s="37">
        <v>20</v>
      </c>
      <c r="B32" s="36" t="s">
        <v>58</v>
      </c>
      <c r="C32" s="38" t="s">
        <v>69</v>
      </c>
      <c r="D32" s="39">
        <v>61</v>
      </c>
      <c r="E32" s="40">
        <v>370</v>
      </c>
      <c r="F32" s="41">
        <f t="shared" si="7"/>
        <v>22570</v>
      </c>
      <c r="G32" s="42">
        <v>350</v>
      </c>
      <c r="H32" s="43">
        <f t="shared" si="8"/>
        <v>21350</v>
      </c>
      <c r="I32" s="40">
        <v>500</v>
      </c>
      <c r="J32" s="43">
        <f t="shared" si="9"/>
        <v>30500</v>
      </c>
      <c r="K32" s="44"/>
      <c r="L32" s="41"/>
      <c r="M32" s="41"/>
      <c r="N32" s="41"/>
      <c r="O32" s="41"/>
      <c r="P32" s="43"/>
      <c r="Q32" s="41">
        <f t="shared" si="10"/>
        <v>406.67</v>
      </c>
      <c r="R32" s="45">
        <f t="shared" si="11"/>
        <v>3</v>
      </c>
      <c r="S32" s="45">
        <f t="shared" si="12"/>
        <v>81.44527825478896</v>
      </c>
      <c r="T32" s="46">
        <f t="shared" si="13"/>
        <v>20.027363280986783</v>
      </c>
      <c r="U32" s="46" t="str">
        <f t="shared" si="14"/>
        <v>ОДН</v>
      </c>
      <c r="V32" s="47">
        <f t="shared" si="15"/>
        <v>24806.870000000003</v>
      </c>
    </row>
    <row r="33" spans="1:22" ht="26.25" customHeight="1" x14ac:dyDescent="0.25">
      <c r="A33" s="37">
        <v>21</v>
      </c>
      <c r="B33" s="36" t="s">
        <v>70</v>
      </c>
      <c r="C33" s="38" t="s">
        <v>69</v>
      </c>
      <c r="D33" s="39">
        <v>71</v>
      </c>
      <c r="E33" s="40">
        <v>30</v>
      </c>
      <c r="F33" s="41">
        <f t="shared" si="7"/>
        <v>2130</v>
      </c>
      <c r="G33" s="42">
        <v>30</v>
      </c>
      <c r="H33" s="43">
        <f t="shared" si="8"/>
        <v>2130</v>
      </c>
      <c r="I33" s="40">
        <v>50</v>
      </c>
      <c r="J33" s="43">
        <f t="shared" si="9"/>
        <v>3550</v>
      </c>
      <c r="K33" s="44"/>
      <c r="L33" s="41"/>
      <c r="M33" s="41"/>
      <c r="N33" s="41"/>
      <c r="O33" s="41"/>
      <c r="P33" s="43"/>
      <c r="Q33" s="41">
        <f t="shared" si="10"/>
        <v>36.67</v>
      </c>
      <c r="R33" s="45">
        <f t="shared" si="11"/>
        <v>3</v>
      </c>
      <c r="S33" s="45">
        <f t="shared" si="12"/>
        <v>11.54700610548033</v>
      </c>
      <c r="T33" s="46">
        <f t="shared" si="13"/>
        <v>31.488972199291869</v>
      </c>
      <c r="U33" s="46" t="str">
        <f t="shared" si="14"/>
        <v>ОДН</v>
      </c>
      <c r="V33" s="47">
        <f t="shared" si="15"/>
        <v>2603.5700000000002</v>
      </c>
    </row>
    <row r="34" spans="1:22" ht="26.25" customHeight="1" x14ac:dyDescent="0.25">
      <c r="A34" s="37">
        <v>22</v>
      </c>
      <c r="B34" s="36" t="s">
        <v>59</v>
      </c>
      <c r="C34" s="38" t="s">
        <v>69</v>
      </c>
      <c r="D34" s="39">
        <v>100</v>
      </c>
      <c r="E34" s="40">
        <v>50</v>
      </c>
      <c r="F34" s="41">
        <f t="shared" ref="F34:F43" si="16">E34*D34</f>
        <v>5000</v>
      </c>
      <c r="G34" s="42">
        <v>50</v>
      </c>
      <c r="H34" s="43">
        <f t="shared" si="8"/>
        <v>5000</v>
      </c>
      <c r="I34" s="40">
        <v>80</v>
      </c>
      <c r="J34" s="43">
        <f t="shared" si="9"/>
        <v>8000</v>
      </c>
      <c r="K34" s="44"/>
      <c r="L34" s="41"/>
      <c r="M34" s="41"/>
      <c r="N34" s="41"/>
      <c r="O34" s="41"/>
      <c r="P34" s="43"/>
      <c r="Q34" s="41">
        <f t="shared" si="10"/>
        <v>60</v>
      </c>
      <c r="R34" s="45">
        <f t="shared" si="11"/>
        <v>3</v>
      </c>
      <c r="S34" s="45">
        <f t="shared" si="12"/>
        <v>17.320508075688775</v>
      </c>
      <c r="T34" s="46">
        <f t="shared" si="13"/>
        <v>28.867513459481291</v>
      </c>
      <c r="U34" s="46" t="str">
        <f t="shared" si="14"/>
        <v>ОДН</v>
      </c>
      <c r="V34" s="47">
        <f t="shared" si="15"/>
        <v>6000</v>
      </c>
    </row>
    <row r="35" spans="1:22" ht="26.25" customHeight="1" x14ac:dyDescent="0.25">
      <c r="A35" s="37">
        <v>23</v>
      </c>
      <c r="B35" s="36" t="s">
        <v>60</v>
      </c>
      <c r="C35" s="38" t="s">
        <v>69</v>
      </c>
      <c r="D35" s="39">
        <v>15</v>
      </c>
      <c r="E35" s="40">
        <v>50</v>
      </c>
      <c r="F35" s="41">
        <f t="shared" si="16"/>
        <v>750</v>
      </c>
      <c r="G35" s="42">
        <v>50</v>
      </c>
      <c r="H35" s="43">
        <f t="shared" si="8"/>
        <v>750</v>
      </c>
      <c r="I35" s="40">
        <v>50</v>
      </c>
      <c r="J35" s="43">
        <f t="shared" si="9"/>
        <v>750</v>
      </c>
      <c r="K35" s="44"/>
      <c r="L35" s="41"/>
      <c r="M35" s="41"/>
      <c r="N35" s="41"/>
      <c r="O35" s="41"/>
      <c r="P35" s="43"/>
      <c r="Q35" s="41">
        <f t="shared" si="10"/>
        <v>50</v>
      </c>
      <c r="R35" s="45">
        <f t="shared" si="11"/>
        <v>3</v>
      </c>
      <c r="S35" s="45">
        <f t="shared" si="12"/>
        <v>0</v>
      </c>
      <c r="T35" s="46">
        <f t="shared" si="13"/>
        <v>0</v>
      </c>
      <c r="U35" s="46" t="str">
        <f t="shared" si="14"/>
        <v>ОДН</v>
      </c>
      <c r="V35" s="47">
        <f t="shared" si="15"/>
        <v>750</v>
      </c>
    </row>
    <row r="36" spans="1:22" ht="26.25" customHeight="1" x14ac:dyDescent="0.25">
      <c r="A36" s="37">
        <v>24</v>
      </c>
      <c r="B36" s="36" t="s">
        <v>61</v>
      </c>
      <c r="C36" s="38" t="s">
        <v>69</v>
      </c>
      <c r="D36" s="39">
        <v>5</v>
      </c>
      <c r="E36" s="40">
        <v>40</v>
      </c>
      <c r="F36" s="41">
        <f t="shared" si="16"/>
        <v>200</v>
      </c>
      <c r="G36" s="42">
        <v>40</v>
      </c>
      <c r="H36" s="43">
        <f t="shared" si="8"/>
        <v>200</v>
      </c>
      <c r="I36" s="40">
        <v>60</v>
      </c>
      <c r="J36" s="43">
        <f t="shared" si="9"/>
        <v>300</v>
      </c>
      <c r="K36" s="44"/>
      <c r="L36" s="41"/>
      <c r="M36" s="41"/>
      <c r="N36" s="41"/>
      <c r="O36" s="41"/>
      <c r="P36" s="43"/>
      <c r="Q36" s="41">
        <f t="shared" si="10"/>
        <v>46.67</v>
      </c>
      <c r="R36" s="45">
        <f t="shared" si="11"/>
        <v>3</v>
      </c>
      <c r="S36" s="45">
        <f t="shared" si="12"/>
        <v>11.54700610548033</v>
      </c>
      <c r="T36" s="46">
        <f t="shared" si="13"/>
        <v>24.74181723908363</v>
      </c>
      <c r="U36" s="46" t="str">
        <f t="shared" si="14"/>
        <v>ОДН</v>
      </c>
      <c r="V36" s="47">
        <f t="shared" si="15"/>
        <v>233.35000000000002</v>
      </c>
    </row>
    <row r="37" spans="1:22" ht="26.25" customHeight="1" x14ac:dyDescent="0.25">
      <c r="A37" s="37">
        <v>25</v>
      </c>
      <c r="B37" s="36" t="s">
        <v>62</v>
      </c>
      <c r="C37" s="38" t="s">
        <v>69</v>
      </c>
      <c r="D37" s="39">
        <v>66</v>
      </c>
      <c r="E37" s="40">
        <v>40</v>
      </c>
      <c r="F37" s="41">
        <f t="shared" si="16"/>
        <v>2640</v>
      </c>
      <c r="G37" s="42">
        <v>40</v>
      </c>
      <c r="H37" s="43">
        <f t="shared" si="8"/>
        <v>2640</v>
      </c>
      <c r="I37" s="40">
        <v>60</v>
      </c>
      <c r="J37" s="43">
        <f t="shared" si="9"/>
        <v>3960</v>
      </c>
      <c r="K37" s="44"/>
      <c r="L37" s="41"/>
      <c r="M37" s="41"/>
      <c r="N37" s="41"/>
      <c r="O37" s="41"/>
      <c r="P37" s="43"/>
      <c r="Q37" s="41">
        <f t="shared" si="10"/>
        <v>46.67</v>
      </c>
      <c r="R37" s="45">
        <f t="shared" si="11"/>
        <v>3</v>
      </c>
      <c r="S37" s="45">
        <f t="shared" si="12"/>
        <v>11.54700610548033</v>
      </c>
      <c r="T37" s="46">
        <f t="shared" si="13"/>
        <v>24.74181723908363</v>
      </c>
      <c r="U37" s="46" t="str">
        <f t="shared" si="14"/>
        <v>ОДН</v>
      </c>
      <c r="V37" s="47">
        <f t="shared" si="15"/>
        <v>3080.2200000000003</v>
      </c>
    </row>
    <row r="38" spans="1:22" ht="26.25" customHeight="1" x14ac:dyDescent="0.25">
      <c r="A38" s="37">
        <v>26</v>
      </c>
      <c r="B38" s="36" t="s">
        <v>63</v>
      </c>
      <c r="C38" s="38" t="s">
        <v>69</v>
      </c>
      <c r="D38" s="39">
        <v>5</v>
      </c>
      <c r="E38" s="40">
        <v>40</v>
      </c>
      <c r="F38" s="41">
        <f t="shared" si="16"/>
        <v>200</v>
      </c>
      <c r="G38" s="42">
        <v>40</v>
      </c>
      <c r="H38" s="43">
        <f t="shared" si="8"/>
        <v>200</v>
      </c>
      <c r="I38" s="40">
        <v>60</v>
      </c>
      <c r="J38" s="43">
        <f t="shared" si="9"/>
        <v>300</v>
      </c>
      <c r="K38" s="44"/>
      <c r="L38" s="41"/>
      <c r="M38" s="41"/>
      <c r="N38" s="41"/>
      <c r="O38" s="41"/>
      <c r="P38" s="43"/>
      <c r="Q38" s="41">
        <f t="shared" si="10"/>
        <v>46.67</v>
      </c>
      <c r="R38" s="45">
        <f t="shared" si="11"/>
        <v>3</v>
      </c>
      <c r="S38" s="45">
        <f t="shared" si="12"/>
        <v>11.54700610548033</v>
      </c>
      <c r="T38" s="46">
        <f t="shared" si="13"/>
        <v>24.74181723908363</v>
      </c>
      <c r="U38" s="46" t="str">
        <f t="shared" si="14"/>
        <v>ОДН</v>
      </c>
      <c r="V38" s="47">
        <f t="shared" si="15"/>
        <v>233.35000000000002</v>
      </c>
    </row>
    <row r="39" spans="1:22" ht="26.25" customHeight="1" x14ac:dyDescent="0.25">
      <c r="A39" s="37">
        <v>27</v>
      </c>
      <c r="B39" s="36" t="s">
        <v>64</v>
      </c>
      <c r="C39" s="38" t="s">
        <v>69</v>
      </c>
      <c r="D39" s="39">
        <v>66</v>
      </c>
      <c r="E39" s="40">
        <v>40</v>
      </c>
      <c r="F39" s="41">
        <f t="shared" si="16"/>
        <v>2640</v>
      </c>
      <c r="G39" s="42">
        <v>40</v>
      </c>
      <c r="H39" s="43">
        <f t="shared" si="8"/>
        <v>2640</v>
      </c>
      <c r="I39" s="40">
        <v>60</v>
      </c>
      <c r="J39" s="43">
        <f t="shared" si="9"/>
        <v>3960</v>
      </c>
      <c r="K39" s="44"/>
      <c r="L39" s="41"/>
      <c r="M39" s="41"/>
      <c r="N39" s="41"/>
      <c r="O39" s="41"/>
      <c r="P39" s="43"/>
      <c r="Q39" s="41">
        <f t="shared" si="10"/>
        <v>46.67</v>
      </c>
      <c r="R39" s="45">
        <f t="shared" si="11"/>
        <v>3</v>
      </c>
      <c r="S39" s="45">
        <f t="shared" si="12"/>
        <v>11.54700610548033</v>
      </c>
      <c r="T39" s="46">
        <f t="shared" si="13"/>
        <v>24.74181723908363</v>
      </c>
      <c r="U39" s="46" t="str">
        <f t="shared" si="14"/>
        <v>ОДН</v>
      </c>
      <c r="V39" s="47">
        <f t="shared" si="15"/>
        <v>3080.2200000000003</v>
      </c>
    </row>
    <row r="40" spans="1:22" ht="26.25" customHeight="1" x14ac:dyDescent="0.25">
      <c r="A40" s="37">
        <v>28</v>
      </c>
      <c r="B40" s="36" t="s">
        <v>65</v>
      </c>
      <c r="C40" s="38" t="s">
        <v>69</v>
      </c>
      <c r="D40" s="39">
        <v>5</v>
      </c>
      <c r="E40" s="40">
        <v>40</v>
      </c>
      <c r="F40" s="41">
        <f t="shared" si="16"/>
        <v>200</v>
      </c>
      <c r="G40" s="42">
        <v>40</v>
      </c>
      <c r="H40" s="43">
        <f t="shared" si="8"/>
        <v>200</v>
      </c>
      <c r="I40" s="40">
        <v>60</v>
      </c>
      <c r="J40" s="43">
        <f t="shared" si="9"/>
        <v>300</v>
      </c>
      <c r="K40" s="44"/>
      <c r="L40" s="41"/>
      <c r="M40" s="41"/>
      <c r="N40" s="41"/>
      <c r="O40" s="41"/>
      <c r="P40" s="43"/>
      <c r="Q40" s="41">
        <f t="shared" si="10"/>
        <v>46.67</v>
      </c>
      <c r="R40" s="45">
        <f t="shared" si="11"/>
        <v>3</v>
      </c>
      <c r="S40" s="45">
        <f t="shared" si="12"/>
        <v>11.54700610548033</v>
      </c>
      <c r="T40" s="46">
        <f t="shared" si="13"/>
        <v>24.74181723908363</v>
      </c>
      <c r="U40" s="46" t="str">
        <f t="shared" si="14"/>
        <v>ОДН</v>
      </c>
      <c r="V40" s="47">
        <f t="shared" si="15"/>
        <v>233.35000000000002</v>
      </c>
    </row>
    <row r="41" spans="1:22" ht="26.25" customHeight="1" x14ac:dyDescent="0.25">
      <c r="A41" s="37">
        <v>29</v>
      </c>
      <c r="B41" s="36" t="s">
        <v>66</v>
      </c>
      <c r="C41" s="38" t="s">
        <v>69</v>
      </c>
      <c r="D41" s="39">
        <v>5</v>
      </c>
      <c r="E41" s="40">
        <v>40</v>
      </c>
      <c r="F41" s="41">
        <f t="shared" si="16"/>
        <v>200</v>
      </c>
      <c r="G41" s="42">
        <v>70</v>
      </c>
      <c r="H41" s="43">
        <f t="shared" si="8"/>
        <v>350</v>
      </c>
      <c r="I41" s="40">
        <v>80</v>
      </c>
      <c r="J41" s="43">
        <f t="shared" si="9"/>
        <v>400</v>
      </c>
      <c r="K41" s="44"/>
      <c r="L41" s="41"/>
      <c r="M41" s="41"/>
      <c r="N41" s="41"/>
      <c r="O41" s="41"/>
      <c r="P41" s="43"/>
      <c r="Q41" s="41">
        <f t="shared" si="10"/>
        <v>63.33</v>
      </c>
      <c r="R41" s="45">
        <f t="shared" si="11"/>
        <v>3</v>
      </c>
      <c r="S41" s="45">
        <f t="shared" si="12"/>
        <v>20.816660394981707</v>
      </c>
      <c r="T41" s="46">
        <f t="shared" si="13"/>
        <v>32.870141157400454</v>
      </c>
      <c r="U41" s="46" t="str">
        <f t="shared" si="14"/>
        <v>ОДН</v>
      </c>
      <c r="V41" s="47">
        <f t="shared" si="15"/>
        <v>316.64999999999998</v>
      </c>
    </row>
    <row r="42" spans="1:22" ht="26.25" customHeight="1" x14ac:dyDescent="0.25">
      <c r="A42" s="37">
        <v>30</v>
      </c>
      <c r="B42" s="36" t="s">
        <v>67</v>
      </c>
      <c r="C42" s="38" t="s">
        <v>69</v>
      </c>
      <c r="D42" s="39">
        <v>8</v>
      </c>
      <c r="E42" s="40">
        <v>40</v>
      </c>
      <c r="F42" s="41">
        <f t="shared" si="16"/>
        <v>320</v>
      </c>
      <c r="G42" s="42">
        <v>70</v>
      </c>
      <c r="H42" s="43">
        <f t="shared" si="8"/>
        <v>560</v>
      </c>
      <c r="I42" s="40">
        <v>80</v>
      </c>
      <c r="J42" s="43">
        <f t="shared" si="9"/>
        <v>640</v>
      </c>
      <c r="K42" s="44"/>
      <c r="L42" s="41"/>
      <c r="M42" s="41"/>
      <c r="N42" s="41"/>
      <c r="O42" s="41"/>
      <c r="P42" s="43"/>
      <c r="Q42" s="41">
        <f t="shared" si="10"/>
        <v>63.33</v>
      </c>
      <c r="R42" s="45">
        <f t="shared" si="11"/>
        <v>3</v>
      </c>
      <c r="S42" s="45">
        <f t="shared" si="12"/>
        <v>20.816660394981707</v>
      </c>
      <c r="T42" s="46">
        <f t="shared" si="13"/>
        <v>32.870141157400454</v>
      </c>
      <c r="U42" s="46" t="str">
        <f t="shared" si="14"/>
        <v>ОДН</v>
      </c>
      <c r="V42" s="47">
        <f t="shared" si="15"/>
        <v>506.64</v>
      </c>
    </row>
    <row r="43" spans="1:22" ht="26.25" customHeight="1" x14ac:dyDescent="0.25">
      <c r="A43" s="37">
        <v>31</v>
      </c>
      <c r="B43" s="36" t="s">
        <v>68</v>
      </c>
      <c r="C43" s="38" t="s">
        <v>69</v>
      </c>
      <c r="D43" s="39">
        <v>58</v>
      </c>
      <c r="E43" s="40">
        <v>40</v>
      </c>
      <c r="F43" s="41">
        <f t="shared" si="16"/>
        <v>2320</v>
      </c>
      <c r="G43" s="42">
        <v>40</v>
      </c>
      <c r="H43" s="43">
        <f t="shared" si="8"/>
        <v>2320</v>
      </c>
      <c r="I43" s="40">
        <v>60</v>
      </c>
      <c r="J43" s="43">
        <f t="shared" si="9"/>
        <v>3480</v>
      </c>
      <c r="K43" s="44"/>
      <c r="L43" s="41"/>
      <c r="M43" s="41"/>
      <c r="N43" s="41"/>
      <c r="O43" s="41"/>
      <c r="P43" s="43"/>
      <c r="Q43" s="41">
        <f t="shared" si="10"/>
        <v>46.67</v>
      </c>
      <c r="R43" s="45">
        <f t="shared" si="11"/>
        <v>3</v>
      </c>
      <c r="S43" s="45">
        <f t="shared" si="12"/>
        <v>11.54700610548033</v>
      </c>
      <c r="T43" s="46">
        <f t="shared" si="13"/>
        <v>24.74181723908363</v>
      </c>
      <c r="U43" s="46" t="str">
        <f t="shared" si="14"/>
        <v>ОДН</v>
      </c>
      <c r="V43" s="47">
        <f t="shared" si="15"/>
        <v>2706.86</v>
      </c>
    </row>
    <row r="44" spans="1:22" s="21" customFormat="1" ht="26.25" customHeight="1" x14ac:dyDescent="0.25">
      <c r="A44" s="57" t="s">
        <v>26</v>
      </c>
      <c r="B44" s="57"/>
      <c r="C44" s="22"/>
      <c r="D44" s="23"/>
      <c r="E44" s="2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>
        <f>SUMIF(V13:V43,"&gt;0")</f>
        <v>214054.58000000002</v>
      </c>
    </row>
    <row r="45" spans="1:22" s="25" customFormat="1" x14ac:dyDescent="0.25">
      <c r="A45" s="26"/>
      <c r="S45" s="27"/>
    </row>
    <row r="46" spans="1:22" x14ac:dyDescent="0.25">
      <c r="A46" s="58" t="s">
        <v>27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</row>
    <row r="47" spans="1:22" ht="34.5" customHeight="1" x14ac:dyDescent="0.25">
      <c r="A47" s="61" t="s">
        <v>33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</row>
    <row r="48" spans="1:22" ht="100.5" customHeight="1" x14ac:dyDescent="0.25">
      <c r="A48" s="54" t="s">
        <v>28</v>
      </c>
      <c r="B48" s="55"/>
      <c r="C48" s="56" t="s">
        <v>29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1:22" ht="57.75" customHeight="1" x14ac:dyDescent="0.25">
      <c r="A49" s="54" t="s">
        <v>30</v>
      </c>
      <c r="B49" s="55"/>
      <c r="C49" s="56" t="s">
        <v>31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1:22" ht="44.25" customHeight="1" x14ac:dyDescent="0.25">
      <c r="A50" s="54" t="s">
        <v>18</v>
      </c>
      <c r="B50" s="55"/>
      <c r="C50" s="56" t="s">
        <v>32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15.75" x14ac:dyDescent="0.25">
      <c r="B52" s="50" t="s">
        <v>74</v>
      </c>
      <c r="C52" s="50"/>
      <c r="D52" s="50"/>
      <c r="E52" s="50"/>
      <c r="F52" s="50"/>
      <c r="G52" s="31"/>
      <c r="H52" s="31"/>
      <c r="I52" s="31"/>
      <c r="J52" s="31"/>
      <c r="K52" s="32"/>
      <c r="L52" s="32"/>
      <c r="M52" s="32"/>
      <c r="N52" s="32"/>
      <c r="O52" s="32"/>
      <c r="P52" s="29"/>
      <c r="Q52" s="29"/>
      <c r="R52" s="30"/>
      <c r="S52" s="29"/>
      <c r="T52" s="29"/>
      <c r="U52" s="29"/>
      <c r="V52" s="29"/>
    </row>
    <row r="53" spans="1:22" ht="15.75" x14ac:dyDescent="0.25">
      <c r="B53" s="52" t="s">
        <v>37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22" ht="15.75" x14ac:dyDescent="0.25">
      <c r="B54" s="53"/>
      <c r="C54" s="53"/>
      <c r="D54" s="33"/>
      <c r="E54" s="33"/>
      <c r="F54" s="33"/>
      <c r="G54" s="33"/>
      <c r="H54" s="33"/>
      <c r="I54" s="33"/>
      <c r="J54" s="34"/>
      <c r="K54" s="53"/>
      <c r="L54" s="53"/>
      <c r="M54" s="34"/>
      <c r="N54" s="34"/>
      <c r="O54" s="34"/>
    </row>
    <row r="55" spans="1:22" ht="15.75" x14ac:dyDescent="0.25">
      <c r="B55" s="50" t="s">
        <v>38</v>
      </c>
      <c r="C55" s="50"/>
      <c r="D55" s="50"/>
      <c r="E55" s="50"/>
      <c r="F55" s="50"/>
      <c r="G55" s="50"/>
      <c r="H55" s="50"/>
      <c r="I55" s="35"/>
      <c r="J55" s="32"/>
      <c r="K55" s="32"/>
      <c r="L55" s="32"/>
      <c r="M55" s="32"/>
      <c r="N55" s="32"/>
      <c r="O55" s="32"/>
    </row>
  </sheetData>
  <mergeCells count="42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B55:H55"/>
    <mergeCell ref="S3:V3"/>
    <mergeCell ref="B52:F52"/>
    <mergeCell ref="B53:O53"/>
    <mergeCell ref="B54:C54"/>
    <mergeCell ref="K54:L54"/>
    <mergeCell ref="A49:B49"/>
    <mergeCell ref="C49:V49"/>
    <mergeCell ref="A50:B50"/>
    <mergeCell ref="C50:V50"/>
    <mergeCell ref="A44:B44"/>
    <mergeCell ref="A46:V46"/>
    <mergeCell ref="A47:V47"/>
    <mergeCell ref="A48:B48"/>
    <mergeCell ref="C48:V48"/>
    <mergeCell ref="R10:R12"/>
  </mergeCells>
  <pageMargins left="0.25" right="0.25" top="0.75" bottom="0.75" header="0.3" footer="0.3"/>
  <pageSetup paperSize="9" scale="65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Пользователь Windows</cp:lastModifiedBy>
  <cp:revision>3</cp:revision>
  <cp:lastPrinted>2025-03-17T05:11:48Z</cp:lastPrinted>
  <dcterms:created xsi:type="dcterms:W3CDTF">2021-01-18T05:46:41Z</dcterms:created>
  <dcterms:modified xsi:type="dcterms:W3CDTF">2025-03-17T05:11:53Z</dcterms:modified>
</cp:coreProperties>
</file>