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ЗАКУПКИ УМК\Закупки УМК\КОЛЛЕДЖ\сипайлово\хсп\Закупки 2025 г\Конкурентные закупки\сделать_аппарат аситина_ ЗК Алия\ЗК\"/>
    </mc:Choice>
  </mc:AlternateContent>
  <xr:revisionPtr revIDLastSave="0" documentId="13_ncr:1_{C3AC0A62-5F3B-4FCC-886D-FACB13767A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НМЦД зуботехн.услуги" sheetId="8" r:id="rId1"/>
  </sheets>
  <definedNames>
    <definedName name="_xlnm.Print_Area" localSheetId="0">'НМЦД зуботехн.услуги'!$B$1:$R$21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8" l="1"/>
  <c r="D16" i="8"/>
  <c r="K15" i="8"/>
  <c r="L15" i="8" s="1"/>
  <c r="R15" i="8" s="1"/>
  <c r="N15" i="8"/>
  <c r="Q15" i="8"/>
  <c r="F15" i="8"/>
  <c r="F14" i="8"/>
  <c r="H15" i="8"/>
  <c r="J15" i="8"/>
  <c r="J14" i="8"/>
  <c r="K14" i="8"/>
  <c r="Q14" i="8"/>
  <c r="J16" i="8" l="1"/>
  <c r="F16" i="8"/>
  <c r="O15" i="8"/>
  <c r="L14" i="8"/>
  <c r="R14" i="8" s="1"/>
  <c r="H14" i="8"/>
  <c r="H16" i="8" s="1"/>
  <c r="N14" i="8" l="1"/>
  <c r="O14" i="8" l="1"/>
</calcChain>
</file>

<file path=xl/sharedStrings.xml><?xml version="1.0" encoding="utf-8"?>
<sst xmlns="http://schemas.openxmlformats.org/spreadsheetml/2006/main" count="44" uniqueCount="39">
  <si>
    <t>№ п/п</t>
  </si>
  <si>
    <t>Объем</t>
  </si>
  <si>
    <t>Источники информации</t>
  </si>
  <si>
    <t xml:space="preserve">Однородность совокупности значений </t>
  </si>
  <si>
    <t>Сред.квадр. откл. σ=</t>
  </si>
  <si>
    <t>Коэффициент  вариации цен V (%)=</t>
  </si>
  <si>
    <t>Совокупность значений</t>
  </si>
  <si>
    <t>Ед. изм.</t>
  </si>
  <si>
    <t>Кол-во "Vi"</t>
  </si>
  <si>
    <t xml:space="preserve">Объект закупки: </t>
  </si>
  <si>
    <t>n - кол-во значений информации о цене единицы товара</t>
  </si>
  <si>
    <t>РАСЧЕТ-ОБОСНОВАНИЕ НАЧАЛЬНОЙ (МАКСИМАЛЬНОЙ) ЦЕНЫ ДОГОВОРА</t>
  </si>
  <si>
    <t>ОДНОРОДНЫЕ</t>
  </si>
  <si>
    <t>Специалист по закупкам</t>
  </si>
  <si>
    <t xml:space="preserve">Используемый метод определения НМЦД с обоснованием:      </t>
  </si>
  <si>
    <t xml:space="preserve">Цена за единицу "Цi", руб. </t>
  </si>
  <si>
    <t xml:space="preserve">Стоимость  всего, руб. </t>
  </si>
  <si>
    <t>Цена за единицу "Цi", руб.</t>
  </si>
  <si>
    <r>
      <t>Средневзвешенное значение цены за единицу "НЦЕi"</t>
    </r>
    <r>
      <rPr>
        <sz val="9"/>
        <rFont val="Times New Roman"/>
        <family val="1"/>
        <charset val="204"/>
      </rPr>
      <t xml:space="preserve">, руб
</t>
    </r>
  </si>
  <si>
    <t xml:space="preserve"> /Э.А. Гирфанова/</t>
  </si>
  <si>
    <t>Дата подготовки обоснования НМЦД:</t>
  </si>
  <si>
    <t>В целях получения ценовой информации Заказчиком были проведены следующие процедуры:
- направлены запросы о предоставлении ценовой информации исполнителям, обладающим опытом оказания услуг, инфорация о которых имеется в свободном доступе;
- в ответ на направленные запросы ценовой информации Заказчиком были получены и использованы для  расчета НМЦД три ценовых предложений на оказание услуг, предлагаемых различными исполнителями, на основании которых был произведен расчет.</t>
  </si>
  <si>
    <t>Начальная максимальная цена договора  (НМЦД)</t>
  </si>
  <si>
    <r>
      <t>Начальная (максимальная)цена за единицу</t>
    </r>
    <r>
      <rPr>
        <sz val="9"/>
        <rFont val="Times New Roman"/>
        <family val="1"/>
        <charset val="204"/>
      </rPr>
      <t xml:space="preserve">, руб. 
</t>
    </r>
  </si>
  <si>
    <r>
      <t>Средняя цена Заказчика за единицу "</t>
    </r>
    <r>
      <rPr>
        <i/>
        <sz val="9"/>
        <rFont val="Times New Roman"/>
        <family val="1"/>
        <charset val="204"/>
      </rPr>
      <t>ц</t>
    </r>
    <r>
      <rPr>
        <sz val="9"/>
        <rFont val="Times New Roman"/>
        <family val="1"/>
        <charset val="204"/>
      </rPr>
      <t xml:space="preserve">", руб. </t>
    </r>
  </si>
  <si>
    <t>Начальная (максимальная)цена договора, руб.</t>
  </si>
  <si>
    <t xml:space="preserve">Метод сопоставимых рыночных цен (анализа рынка)
В соответствии с  Положением о закупке товаров, работ, услуг ООО " ХСП", метод сопоставимых рыночных цен (анализа рынка) является приоритетным для определения и обоснования начальной (максимальной) цены договора. Сбор информации о действующих ценах осуществлялся путем получения коммерческих предложений. Цена устанавливается в российских рублях, с учетом стоимости упаковки, маркировки, транспортных и погрузочно-разгрузочных расходов, расходов по таможенному оформлению и страхованию и других обязательных платежей, которые Исполнитель должен выплатить в связи с выполнением обязательств по Договору в соответствии с законодательством Российской Федерации,  в том числе НДС и других затрат, необходимых для исполнения договора. Не включенных в цену  товара расходов нет. </t>
  </si>
  <si>
    <t>Телефон:8-919-604-11-74</t>
  </si>
  <si>
    <t>Приложение №2 к извешению запроса котировок в электронной форме</t>
  </si>
  <si>
    <t>штука</t>
  </si>
  <si>
    <t>Закупка аппарата для чистки, смазки и ухода за наконечниками KaVo QUATTROcare PLUS 2124A (или эквивалент)</t>
  </si>
  <si>
    <t>18.03.2025г</t>
  </si>
  <si>
    <t>Источник№ 1  от 18.03.2025</t>
  </si>
  <si>
    <t>Источник№ 2  от 18.03.2025</t>
  </si>
  <si>
    <t>Источник№ 3  от 18.03.2025</t>
  </si>
  <si>
    <t>439 153,35 руб</t>
  </si>
  <si>
    <t xml:space="preserve">Спрей для автоматизированного ухода за наконечниками в аппарате QUATTROcare PLUS, 500 мл   21.20.10.111 </t>
  </si>
  <si>
    <t>Наименование товара, ОКПД 2</t>
  </si>
  <si>
    <t>Аппарат для чистки наконечников QUATTROcare PLUSB2124A прибор для ухода за четырьмя наконечниками    32.50.11.110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</si>
</sst>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\-??_р_._-;_-@_-"/>
    <numFmt numFmtId="165" formatCode="_-* #,##0.00&quot;р.&quot;_-;\-* #,##0.00&quot;р.&quot;_-;_-* \-??&quot;р.&quot;_-;_-@_-"/>
    <numFmt numFmtId="166" formatCode="#,##0.00_р_."/>
    <numFmt numFmtId="167" formatCode="#,##0.00;[Red]#,##0.00"/>
  </numFmts>
  <fonts count="31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55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55"/>
      <name val="Times New Roman"/>
      <family val="1"/>
      <charset val="1"/>
    </font>
    <font>
      <sz val="10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color indexed="55"/>
      <name val="Times New Roman"/>
      <family val="1"/>
      <charset val="1"/>
    </font>
    <font>
      <sz val="12"/>
      <color indexed="55"/>
      <name val="Times New Roman"/>
      <family val="1"/>
      <charset val="1"/>
    </font>
    <font>
      <sz val="14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55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0"/>
      <color indexed="55"/>
      <name val="Times New Roman"/>
      <family val="1"/>
      <charset val="1"/>
    </font>
    <font>
      <sz val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Calibri"/>
      <family val="2"/>
      <charset val="204"/>
    </font>
    <font>
      <b/>
      <sz val="12"/>
      <color indexed="55"/>
      <name val="Times New Roman"/>
      <family val="1"/>
      <charset val="204"/>
    </font>
    <font>
      <sz val="10"/>
      <name val="Times New Roman"/>
      <family val="1"/>
    </font>
    <font>
      <sz val="10"/>
      <color indexed="55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1" fillId="0" borderId="0">
      <alignment horizontal="right" vertical="top"/>
    </xf>
    <xf numFmtId="164" fontId="1" fillId="0" borderId="0" applyBorder="0" applyProtection="0"/>
    <xf numFmtId="165" fontId="22" fillId="0" borderId="0" applyBorder="0" applyProtection="0"/>
    <xf numFmtId="0" fontId="2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13" fillId="2" borderId="4" xfId="0" applyFont="1" applyFill="1" applyBorder="1"/>
    <xf numFmtId="3" fontId="12" fillId="2" borderId="4" xfId="0" applyNumberFormat="1" applyFont="1" applyFill="1" applyBorder="1" applyAlignment="1">
      <alignment horizontal="center"/>
    </xf>
    <xf numFmtId="0" fontId="13" fillId="2" borderId="2" xfId="0" applyFont="1" applyFill="1" applyBorder="1"/>
    <xf numFmtId="4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4" fillId="0" borderId="0" xfId="0" applyFont="1"/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/>
    </xf>
    <xf numFmtId="0" fontId="27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166" fontId="29" fillId="0" borderId="2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0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18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2" borderId="2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166" fontId="9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left" vertical="top" wrapText="1"/>
    </xf>
    <xf numFmtId="4" fontId="25" fillId="0" borderId="7" xfId="0" applyNumberFormat="1" applyFont="1" applyBorder="1" applyAlignment="1">
      <alignment horizontal="left" vertical="top" wrapText="1"/>
    </xf>
    <xf numFmtId="4" fontId="25" fillId="0" borderId="6" xfId="0" applyNumberFormat="1" applyFont="1" applyBorder="1" applyAlignment="1">
      <alignment horizontal="left" vertical="top" wrapText="1"/>
    </xf>
  </cellXfs>
  <cellStyles count="5">
    <cellStyle name="S8" xfId="1" xr:uid="{00000000-0005-0000-0000-000000000000}"/>
    <cellStyle name="TableStyleLight1" xfId="2" xr:uid="{00000000-0005-0000-0000-000001000000}"/>
    <cellStyle name="Денежный 2" xfId="3" xr:uid="{00000000-0005-0000-0000-000002000000}"/>
    <cellStyle name="Обычный" xfId="0" builtinId="0"/>
    <cellStyle name="Обычный 2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11</xdr:row>
      <xdr:rowOff>514350</xdr:rowOff>
    </xdr:from>
    <xdr:to>
      <xdr:col>13</xdr:col>
      <xdr:colOff>990600</xdr:colOff>
      <xdr:row>13</xdr:row>
      <xdr:rowOff>19050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886200"/>
          <a:ext cx="1095375" cy="3619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171450</xdr:colOff>
      <xdr:row>12</xdr:row>
      <xdr:rowOff>285750</xdr:rowOff>
    </xdr:from>
    <xdr:to>
      <xdr:col>15</xdr:col>
      <xdr:colOff>19050</xdr:colOff>
      <xdr:row>13</xdr:row>
      <xdr:rowOff>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54025" y="4229100"/>
          <a:ext cx="723900" cy="2857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2"/>
  <sheetViews>
    <sheetView tabSelected="1" view="pageBreakPreview" topLeftCell="A2" zoomScaleNormal="100" zoomScaleSheetLayoutView="100" workbookViewId="0">
      <selection activeCell="B15" sqref="B15"/>
    </sheetView>
  </sheetViews>
  <sheetFormatPr defaultRowHeight="11.25" x14ac:dyDescent="0.2"/>
  <cols>
    <col min="1" max="1" width="3.28515625" style="1" customWidth="1"/>
    <col min="2" max="2" width="43.140625" style="1" customWidth="1"/>
    <col min="3" max="3" width="11.42578125" style="2" customWidth="1"/>
    <col min="4" max="4" width="8.7109375" style="1" customWidth="1"/>
    <col min="5" max="5" width="10.7109375" style="1" customWidth="1"/>
    <col min="6" max="6" width="13.5703125" style="1" customWidth="1"/>
    <col min="7" max="7" width="13.7109375" style="1" customWidth="1"/>
    <col min="8" max="8" width="13.42578125" style="1" customWidth="1"/>
    <col min="9" max="9" width="12.28515625" style="1" customWidth="1"/>
    <col min="10" max="10" width="13.7109375" style="1" customWidth="1"/>
    <col min="11" max="12" width="10.7109375" style="1" customWidth="1"/>
    <col min="13" max="13" width="8.7109375" style="1" customWidth="1"/>
    <col min="14" max="14" width="16.5703125" style="1" customWidth="1"/>
    <col min="15" max="15" width="13.140625" style="1" customWidth="1"/>
    <col min="16" max="16" width="8.7109375" style="1" customWidth="1"/>
    <col min="17" max="18" width="15.42578125" style="1" customWidth="1"/>
    <col min="19" max="16384" width="9.140625" style="1"/>
  </cols>
  <sheetData>
    <row r="1" spans="1:247" ht="11.25" customHeight="1" x14ac:dyDescent="0.25">
      <c r="B1" s="50"/>
      <c r="C1" s="50"/>
      <c r="D1" s="50"/>
      <c r="E1" s="50"/>
      <c r="F1" s="50"/>
      <c r="G1" s="50"/>
      <c r="H1" s="50"/>
      <c r="N1" s="53"/>
      <c r="O1" s="53"/>
      <c r="P1" s="53"/>
      <c r="Q1" s="53"/>
      <c r="R1" s="53"/>
    </row>
    <row r="2" spans="1:247" ht="26.25" customHeight="1" x14ac:dyDescent="0.2">
      <c r="M2" s="58" t="s">
        <v>28</v>
      </c>
      <c r="N2" s="58"/>
      <c r="O2" s="58"/>
      <c r="P2" s="58"/>
      <c r="Q2" s="58"/>
      <c r="R2" s="58"/>
    </row>
    <row r="3" spans="1:247" ht="15" customHeight="1" x14ac:dyDescent="0.2">
      <c r="A3" s="55" t="s">
        <v>11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5" spans="1:247" ht="37.5" customHeight="1" x14ac:dyDescent="0.2">
      <c r="B5" s="32" t="s">
        <v>9</v>
      </c>
      <c r="C5" s="54" t="s">
        <v>30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47" ht="78" customHeight="1" x14ac:dyDescent="0.2">
      <c r="A6" s="13"/>
      <c r="B6" s="28" t="s">
        <v>14</v>
      </c>
      <c r="C6" s="51" t="s">
        <v>26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3"/>
      <c r="R6" s="3"/>
    </row>
    <row r="7" spans="1:247" s="12" customFormat="1" ht="54" customHeight="1" x14ac:dyDescent="0.25">
      <c r="A7" s="14"/>
      <c r="B7" s="29"/>
      <c r="C7" s="52" t="s">
        <v>21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14"/>
      <c r="R7" s="1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spans="1:247" s="12" customFormat="1" ht="30" customHeight="1" x14ac:dyDescent="0.25">
      <c r="A8" s="14"/>
      <c r="B8" s="33" t="s">
        <v>22</v>
      </c>
      <c r="C8" s="67" t="s">
        <v>35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14"/>
      <c r="R8" s="14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2" customFormat="1" ht="39.950000000000003" customHeight="1" x14ac:dyDescent="0.25">
      <c r="A9" s="14"/>
      <c r="B9" s="31" t="s">
        <v>20</v>
      </c>
      <c r="C9" s="47" t="s">
        <v>31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14"/>
      <c r="R9" s="14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pans="1:247" ht="9.75" customHeight="1" x14ac:dyDescent="0.2">
      <c r="A10" s="4"/>
      <c r="B10" s="4"/>
      <c r="C10" s="4"/>
      <c r="D10" s="4"/>
      <c r="E10" s="5"/>
      <c r="F10" s="6"/>
      <c r="G10" s="7"/>
      <c r="H10" s="5"/>
      <c r="I10" s="7"/>
      <c r="J10" s="5"/>
      <c r="K10" s="5"/>
      <c r="L10" s="5"/>
      <c r="M10" s="4"/>
      <c r="N10" s="4"/>
      <c r="O10" s="4"/>
      <c r="P10" s="4"/>
      <c r="Q10" s="4"/>
      <c r="R10" s="4"/>
    </row>
    <row r="11" spans="1:247" ht="12.75" customHeight="1" x14ac:dyDescent="0.2">
      <c r="A11" s="46" t="s">
        <v>0</v>
      </c>
      <c r="B11" s="46" t="s">
        <v>37</v>
      </c>
      <c r="C11" s="46" t="s">
        <v>1</v>
      </c>
      <c r="D11" s="46"/>
      <c r="E11" s="46" t="s">
        <v>2</v>
      </c>
      <c r="F11" s="46"/>
      <c r="G11" s="46"/>
      <c r="H11" s="46"/>
      <c r="I11" s="46"/>
      <c r="J11" s="46"/>
      <c r="K11" s="49" t="s">
        <v>3</v>
      </c>
      <c r="L11" s="49"/>
      <c r="M11" s="49"/>
      <c r="N11" s="49"/>
      <c r="O11" s="49"/>
      <c r="P11" s="49"/>
      <c r="Q11" s="64" t="s">
        <v>23</v>
      </c>
      <c r="R11" s="64" t="s">
        <v>25</v>
      </c>
    </row>
    <row r="12" spans="1:247" ht="45" customHeight="1" x14ac:dyDescent="0.2">
      <c r="A12" s="46"/>
      <c r="B12" s="46"/>
      <c r="C12" s="46"/>
      <c r="D12" s="46"/>
      <c r="E12" s="61" t="s">
        <v>32</v>
      </c>
      <c r="F12" s="61"/>
      <c r="G12" s="61" t="s">
        <v>33</v>
      </c>
      <c r="H12" s="61"/>
      <c r="I12" s="61" t="s">
        <v>34</v>
      </c>
      <c r="J12" s="61"/>
      <c r="K12" s="49" t="s">
        <v>24</v>
      </c>
      <c r="L12" s="49" t="s">
        <v>18</v>
      </c>
      <c r="M12" s="62" t="s">
        <v>10</v>
      </c>
      <c r="N12" s="46" t="s">
        <v>4</v>
      </c>
      <c r="O12" s="46" t="s">
        <v>5</v>
      </c>
      <c r="P12" s="46" t="s">
        <v>6</v>
      </c>
      <c r="Q12" s="65"/>
      <c r="R12" s="65"/>
    </row>
    <row r="13" spans="1:247" ht="53.25" customHeight="1" x14ac:dyDescent="0.2">
      <c r="A13" s="46"/>
      <c r="B13" s="46"/>
      <c r="C13" s="18" t="s">
        <v>7</v>
      </c>
      <c r="D13" s="18" t="s">
        <v>8</v>
      </c>
      <c r="E13" s="27" t="s">
        <v>15</v>
      </c>
      <c r="F13" s="18" t="s">
        <v>16</v>
      </c>
      <c r="G13" s="18" t="s">
        <v>15</v>
      </c>
      <c r="H13" s="18" t="s">
        <v>16</v>
      </c>
      <c r="I13" s="18" t="s">
        <v>17</v>
      </c>
      <c r="J13" s="18" t="s">
        <v>16</v>
      </c>
      <c r="K13" s="49"/>
      <c r="L13" s="49"/>
      <c r="M13" s="63"/>
      <c r="N13" s="46"/>
      <c r="O13" s="46"/>
      <c r="P13" s="46"/>
      <c r="Q13" s="66"/>
      <c r="R13" s="66"/>
    </row>
    <row r="14" spans="1:247" ht="53.25" customHeight="1" x14ac:dyDescent="0.2">
      <c r="A14" s="34">
        <v>1</v>
      </c>
      <c r="B14" s="36" t="s">
        <v>38</v>
      </c>
      <c r="C14" s="37" t="s">
        <v>29</v>
      </c>
      <c r="D14" s="38">
        <v>2</v>
      </c>
      <c r="E14" s="39">
        <v>195000</v>
      </c>
      <c r="F14" s="40">
        <f>D14*E14</f>
        <v>390000</v>
      </c>
      <c r="G14" s="41">
        <v>204750</v>
      </c>
      <c r="H14" s="42">
        <f>D14*G14</f>
        <v>409500</v>
      </c>
      <c r="I14" s="41">
        <v>214980</v>
      </c>
      <c r="J14" s="42">
        <f>D14*I14</f>
        <v>429960</v>
      </c>
      <c r="K14" s="43">
        <f>SUM(E14,G14,I14)/M14</f>
        <v>204910</v>
      </c>
      <c r="L14" s="43">
        <f>ROUND(K14,2)</f>
        <v>204910</v>
      </c>
      <c r="M14" s="44">
        <v>3</v>
      </c>
      <c r="N14" s="43">
        <f>STDEV(E14,G14,I14)</f>
        <v>9990.9609147468891</v>
      </c>
      <c r="O14" s="43">
        <f>N14/K14*100</f>
        <v>4.8757800569747154</v>
      </c>
      <c r="P14" s="44" t="s">
        <v>12</v>
      </c>
      <c r="Q14" s="43">
        <f>(E14+G14+I14)/3</f>
        <v>204910</v>
      </c>
      <c r="R14" s="43">
        <f>D14*L14</f>
        <v>409820</v>
      </c>
    </row>
    <row r="15" spans="1:247" ht="51" customHeight="1" x14ac:dyDescent="0.2">
      <c r="A15" s="34">
        <v>2</v>
      </c>
      <c r="B15" s="36" t="s">
        <v>36</v>
      </c>
      <c r="C15" s="37" t="s">
        <v>29</v>
      </c>
      <c r="D15" s="45">
        <v>5</v>
      </c>
      <c r="E15" s="39">
        <v>5500</v>
      </c>
      <c r="F15" s="40">
        <f t="shared" ref="F15" si="0">D15*E15</f>
        <v>27500</v>
      </c>
      <c r="G15" s="41">
        <v>5900</v>
      </c>
      <c r="H15" s="42">
        <f t="shared" ref="H15" si="1">D15*G15</f>
        <v>29500</v>
      </c>
      <c r="I15" s="41">
        <v>6200</v>
      </c>
      <c r="J15" s="42">
        <f t="shared" ref="J15" si="2">D15*I15</f>
        <v>31000</v>
      </c>
      <c r="K15" s="43">
        <f t="shared" ref="K15" si="3">SUM(E15,G15,I15)/M15</f>
        <v>5866.666666666667</v>
      </c>
      <c r="L15" s="43">
        <f t="shared" ref="L15" si="4">ROUND(K15,2)</f>
        <v>5866.67</v>
      </c>
      <c r="M15" s="44">
        <v>3</v>
      </c>
      <c r="N15" s="43">
        <f t="shared" ref="N15" si="5">STDEV(E15,G15,I15)</f>
        <v>351.18845842842467</v>
      </c>
      <c r="O15" s="43">
        <f t="shared" ref="O15" si="6">N15/K15*100</f>
        <v>5.9861669050299655</v>
      </c>
      <c r="P15" s="44" t="s">
        <v>12</v>
      </c>
      <c r="Q15" s="43">
        <f t="shared" ref="Q15" si="7">(E15+G15+I15)/3</f>
        <v>5866.666666666667</v>
      </c>
      <c r="R15" s="43">
        <f t="shared" ref="R15" si="8">D15*L15</f>
        <v>29333.35</v>
      </c>
    </row>
    <row r="16" spans="1:247" ht="15.75" x14ac:dyDescent="0.25">
      <c r="A16" s="56"/>
      <c r="B16" s="57"/>
      <c r="C16" s="21"/>
      <c r="D16" s="22">
        <f>SUM(D14:D15)</f>
        <v>7</v>
      </c>
      <c r="E16" s="23"/>
      <c r="F16" s="24">
        <f>SUM(F14:F15)</f>
        <v>417500</v>
      </c>
      <c r="G16" s="25"/>
      <c r="H16" s="24">
        <f>SUM(H14:H15)</f>
        <v>439000</v>
      </c>
      <c r="I16" s="26"/>
      <c r="J16" s="24">
        <f>SUM(J14:J15)</f>
        <v>460960</v>
      </c>
      <c r="K16" s="23"/>
      <c r="L16" s="23"/>
      <c r="M16" s="23"/>
      <c r="N16" s="23"/>
      <c r="O16" s="23"/>
      <c r="P16" s="23"/>
      <c r="Q16" s="23"/>
      <c r="R16" s="35">
        <f>SUM(R14:R15)</f>
        <v>439153.35</v>
      </c>
    </row>
    <row r="17" spans="1:18" x14ac:dyDescent="0.2">
      <c r="A17" s="8"/>
      <c r="B17" s="8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">
      <c r="A18" s="8"/>
      <c r="B18" s="8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">
      <c r="A19" s="8"/>
      <c r="B19" s="8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8.5" customHeight="1" x14ac:dyDescent="0.3">
      <c r="A20" s="15"/>
      <c r="B20" s="30" t="s">
        <v>13</v>
      </c>
      <c r="C20" s="30"/>
      <c r="D20" s="60" t="s">
        <v>19</v>
      </c>
      <c r="E20" s="60"/>
      <c r="F20" s="60"/>
      <c r="G20" s="60"/>
      <c r="H20" s="20"/>
      <c r="I20" s="15"/>
      <c r="J20" s="15"/>
      <c r="K20" s="15"/>
      <c r="L20" s="15"/>
      <c r="M20" s="15"/>
      <c r="N20" s="17"/>
      <c r="O20" s="4"/>
      <c r="P20" s="4"/>
      <c r="Q20" s="4"/>
      <c r="R20" s="4"/>
    </row>
    <row r="21" spans="1:18" ht="18.75" x14ac:dyDescent="0.3">
      <c r="A21" s="15"/>
      <c r="B21" s="19" t="s">
        <v>27</v>
      </c>
      <c r="C21" s="19"/>
      <c r="D21" s="59"/>
      <c r="E21" s="59"/>
      <c r="F21" s="59"/>
      <c r="G21" s="59"/>
      <c r="H21" s="20"/>
      <c r="I21" s="15"/>
      <c r="J21" s="15"/>
      <c r="K21" s="15"/>
      <c r="L21" s="15"/>
      <c r="M21" s="15"/>
      <c r="N21" s="17"/>
      <c r="O21" s="4"/>
      <c r="P21" s="4"/>
      <c r="Q21" s="4"/>
      <c r="R21" s="4"/>
    </row>
    <row r="22" spans="1:18" ht="18.75" x14ac:dyDescent="0.3">
      <c r="A22" s="15"/>
      <c r="B22" s="15"/>
      <c r="C22" s="15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7"/>
      <c r="O22" s="4"/>
      <c r="P22" s="4"/>
      <c r="Q22" s="4"/>
      <c r="R22" s="4"/>
    </row>
  </sheetData>
  <mergeCells count="28">
    <mergeCell ref="A16:B16"/>
    <mergeCell ref="B11:B13"/>
    <mergeCell ref="M2:R2"/>
    <mergeCell ref="D21:G21"/>
    <mergeCell ref="D20:G20"/>
    <mergeCell ref="E12:F12"/>
    <mergeCell ref="L12:L13"/>
    <mergeCell ref="M12:M13"/>
    <mergeCell ref="Q11:Q13"/>
    <mergeCell ref="P12:P13"/>
    <mergeCell ref="E11:J11"/>
    <mergeCell ref="K11:P11"/>
    <mergeCell ref="G12:H12"/>
    <mergeCell ref="I12:J12"/>
    <mergeCell ref="C8:P8"/>
    <mergeCell ref="R11:R13"/>
    <mergeCell ref="B1:H1"/>
    <mergeCell ref="C6:P6"/>
    <mergeCell ref="C7:P7"/>
    <mergeCell ref="N1:R1"/>
    <mergeCell ref="C5:P5"/>
    <mergeCell ref="A3:R3"/>
    <mergeCell ref="A11:A13"/>
    <mergeCell ref="C9:P9"/>
    <mergeCell ref="K12:K13"/>
    <mergeCell ref="C11:D12"/>
    <mergeCell ref="N12:N13"/>
    <mergeCell ref="O12:O13"/>
  </mergeCells>
  <phoneticPr fontId="20" type="noConversion"/>
  <conditionalFormatting sqref="P14:R15">
    <cfRule type="containsText" dxfId="2" priority="10" operator="containsText" text="НЕОДНОРОДНЫЕ">
      <formula>NOT(ISERROR(SEARCH("НЕОДНОРОДНЫЕ",P14)))</formula>
    </cfRule>
    <cfRule type="containsText" dxfId="1" priority="11" operator="containsText" text="ОДНОРОДНЫЕ">
      <formula>NOT(ISERROR(SEARCH("ОДНОРОДНЫЕ",P14)))</formula>
    </cfRule>
    <cfRule type="containsText" dxfId="0" priority="12" operator="containsText" text="НЕОДНОРОДНЫЕ">
      <formula>NOT(ISERROR(SEARCH("НЕОДНОРОДНЫЕ",P14)))</formula>
    </cfRule>
  </conditionalFormatting>
  <pageMargins left="0.23622047244094491" right="0.23622047244094491" top="0.74803149606299213" bottom="0.74803149606299213" header="0.51181102362204722" footer="0.51181102362204722"/>
  <pageSetup paperSize="9" scale="58" firstPageNumber="0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 зуботехн.услуги</vt:lpstr>
      <vt:lpstr>'НМЦД зуботехн.услуги'!Область_печати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Яглинская Ксения Александровна</dc:creator>
  <dc:description/>
  <cp:lastModifiedBy>Иван Иванов</cp:lastModifiedBy>
  <cp:revision>9</cp:revision>
  <cp:lastPrinted>2023-12-18T07:34:03Z</cp:lastPrinted>
  <dcterms:created xsi:type="dcterms:W3CDTF">2006-09-28T05:33:49Z</dcterms:created>
  <dcterms:modified xsi:type="dcterms:W3CDTF">2025-03-20T17:06:41Z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