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S\Desktop\Извещения\Извещения на 2025 год\Стиральная машина\"/>
    </mc:Choice>
  </mc:AlternateContent>
  <xr:revisionPtr revIDLastSave="0" documentId="8_{003EC5B8-FD16-49B3-ACFB-9F276A0E8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</sheets>
  <calcPr calcId="181029" refMode="R1C1"/>
</workbook>
</file>

<file path=xl/calcChain.xml><?xml version="1.0" encoding="utf-8"?>
<calcChain xmlns="http://schemas.openxmlformats.org/spreadsheetml/2006/main">
  <c r="Q13" i="1" l="1"/>
  <c r="F13" i="1" l="1"/>
  <c r="H13" i="1"/>
  <c r="J13" i="1"/>
  <c r="V13" i="1"/>
  <c r="V14" i="1" s="1"/>
  <c r="R13" i="1"/>
  <c r="S13" i="1" l="1"/>
  <c r="T13" i="1" l="1"/>
  <c r="U13" i="1" s="1"/>
  <c r="E8" i="1"/>
</calcChain>
</file>

<file path=xl/sharedStrings.xml><?xml version="1.0" encoding="utf-8"?>
<sst xmlns="http://schemas.openxmlformats.org/spreadsheetml/2006/main" count="52" uniqueCount="40">
  <si>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</si>
  <si>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</si>
  <si>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</si>
  <si>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</si>
  <si>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</si>
  <si>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</si>
  <si>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</si>
  <si>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</si>
  <si>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</si>
  <si>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</si>
  <si>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</si>
  <si>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</si>
  <si>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</si>
  <si>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</si>
  <si>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</si>
  <si>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</si>
  <si>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</si>
  <si>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</si>
  <si>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</si>
  <si>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</si>
  <si>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</si>
  <si>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</si>
  <si>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</si>
  <si>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</si>
  <si>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</si>
  <si>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</si>
  <si>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</si>
  <si>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</si>
  <si>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</si>
  <si>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</si>
  <si>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</si>
  <si>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</si>
  <si>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</si>
  <si>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</si>
  <si>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</si>
  <si>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</si>
  <si>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шт</t>
  </si>
  <si>
    <t xml:space="preserve">Стиральная машина «Вязьма ВО-11» </t>
  </si>
  <si>
    <t>б/н от 27.03.2025</t>
  </si>
  <si>
    <t>б/н от 26.03.2025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</si>
</sst>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21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17</xdr:row>
      <xdr:rowOff>998367</xdr:rowOff>
    </xdr:from>
    <xdr:to>
      <xdr:col>3</xdr:col>
      <xdr:colOff>228600</xdr:colOff>
      <xdr:row>17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18</xdr:row>
      <xdr:rowOff>422036</xdr:rowOff>
    </xdr:from>
    <xdr:to>
      <xdr:col>4</xdr:col>
      <xdr:colOff>336186</xdr:colOff>
      <xdr:row>19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topLeftCell="A3" workbookViewId="0">
      <selection activeCell="I13" sqref="I13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5.75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5.75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3" t="s">
        <v>5</v>
      </c>
      <c r="B8" s="63"/>
      <c r="C8" s="63"/>
      <c r="D8" s="63"/>
      <c r="E8" s="64">
        <f>SUMIF(V14,"&gt;0")</f>
        <v>577080</v>
      </c>
      <c r="F8" s="64"/>
      <c r="G8" s="65" t="s">
        <v>6</v>
      </c>
      <c r="H8" s="65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6" t="s">
        <v>9</v>
      </c>
      <c r="B10" s="56" t="s">
        <v>34</v>
      </c>
      <c r="C10" s="56" t="s">
        <v>35</v>
      </c>
      <c r="D10" s="56"/>
      <c r="E10" s="58" t="s">
        <v>10</v>
      </c>
      <c r="F10" s="58"/>
      <c r="G10" s="58" t="s">
        <v>11</v>
      </c>
      <c r="H10" s="58"/>
      <c r="I10" s="58" t="s">
        <v>12</v>
      </c>
      <c r="J10" s="58"/>
      <c r="K10" s="58" t="s">
        <v>13</v>
      </c>
      <c r="L10" s="58"/>
      <c r="M10" s="58" t="s">
        <v>14</v>
      </c>
      <c r="N10" s="58"/>
      <c r="O10" s="58" t="s">
        <v>15</v>
      </c>
      <c r="P10" s="58"/>
      <c r="Q10" s="57" t="s">
        <v>16</v>
      </c>
      <c r="R10" s="56" t="s">
        <v>17</v>
      </c>
      <c r="S10" s="56" t="s">
        <v>18</v>
      </c>
      <c r="T10" s="56" t="s">
        <v>19</v>
      </c>
      <c r="U10" s="56" t="s">
        <v>20</v>
      </c>
      <c r="V10" s="57" t="s">
        <v>21</v>
      </c>
    </row>
    <row r="11" spans="1:22" ht="27" customHeight="1" x14ac:dyDescent="0.25">
      <c r="A11" s="56"/>
      <c r="B11" s="56"/>
      <c r="C11" s="56"/>
      <c r="D11" s="56"/>
      <c r="E11" s="59" t="s">
        <v>38</v>
      </c>
      <c r="F11" s="60"/>
      <c r="G11" s="59" t="s">
        <v>38</v>
      </c>
      <c r="H11" s="60"/>
      <c r="I11" s="59" t="s">
        <v>39</v>
      </c>
      <c r="J11" s="60"/>
      <c r="K11" s="60"/>
      <c r="L11" s="60"/>
      <c r="M11" s="60"/>
      <c r="N11" s="60"/>
      <c r="O11" s="60"/>
      <c r="P11" s="60"/>
      <c r="Q11" s="57"/>
      <c r="R11" s="56"/>
      <c r="S11" s="56"/>
      <c r="T11" s="56"/>
      <c r="U11" s="56"/>
      <c r="V11" s="57"/>
    </row>
    <row r="12" spans="1:22" ht="27" customHeight="1" x14ac:dyDescent="0.25">
      <c r="A12" s="56"/>
      <c r="B12" s="56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7"/>
      <c r="R12" s="56"/>
      <c r="S12" s="56"/>
      <c r="T12" s="56"/>
      <c r="U12" s="56"/>
      <c r="V12" s="57"/>
    </row>
    <row r="13" spans="1:22" ht="63.75" customHeight="1" x14ac:dyDescent="0.25">
      <c r="A13" s="45">
        <v>1</v>
      </c>
      <c r="B13" s="43" t="s">
        <v>37</v>
      </c>
      <c r="C13" s="42" t="s">
        <v>36</v>
      </c>
      <c r="D13" s="20">
        <v>1</v>
      </c>
      <c r="E13" s="44">
        <v>582240</v>
      </c>
      <c r="F13" s="22">
        <f t="shared" ref="F13" si="0">E13*D13</f>
        <v>582240</v>
      </c>
      <c r="G13" s="21">
        <v>589000</v>
      </c>
      <c r="H13" s="23">
        <f t="shared" ref="H13" si="1">G13*D13</f>
        <v>589000</v>
      </c>
      <c r="I13" s="21">
        <v>560000</v>
      </c>
      <c r="J13" s="22">
        <f t="shared" ref="J13" si="2">I13*D13</f>
        <v>560000</v>
      </c>
      <c r="K13" s="24"/>
      <c r="L13" s="22"/>
      <c r="M13" s="22"/>
      <c r="N13" s="22"/>
      <c r="O13" s="22"/>
      <c r="P13" s="23"/>
      <c r="Q13" s="22">
        <f>ROUND(AVERAGE(E13,G13,I13,K13,M13),2)</f>
        <v>577080</v>
      </c>
      <c r="R13" s="25">
        <f t="shared" ref="R13" si="3">COUNTA(E13,G13,I13,K13,M13)</f>
        <v>3</v>
      </c>
      <c r="S13" s="25">
        <f t="shared" ref="S13" si="4">SQRT((IF(E13&gt;0,POWER(E13-Q13,2),0)+IF(G13&gt;0,POWER(G13-Q13,2),0)+IF(I13&gt;0,POWER(I13-Q13,2),0)+IF(K13&gt;0,POWER(K13-Q13,2),0)+IF(M13&gt;0,POWER(M13-Q13,2),0))/(R13-1))</f>
        <v>15172.975977045506</v>
      </c>
      <c r="T13" s="26">
        <f>S13/Q13*100</f>
        <v>2.6292673419708716</v>
      </c>
      <c r="U13" s="26" t="str">
        <f t="shared" ref="U13" si="5">IF(T13&lt;33,$U$8,$U$9)</f>
        <v>ОДН</v>
      </c>
      <c r="V13" s="27">
        <f t="shared" ref="V13" si="6">D13*Q13</f>
        <v>577080</v>
      </c>
    </row>
    <row r="14" spans="1:22" s="28" customFormat="1" ht="27.75" customHeight="1" x14ac:dyDescent="0.25">
      <c r="A14" s="49" t="s">
        <v>26</v>
      </c>
      <c r="B14" s="49"/>
      <c r="C14" s="29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>
        <f>SUMIF(V13:V13,"&gt;0")</f>
        <v>577080</v>
      </c>
    </row>
    <row r="15" spans="1:22" s="33" customFormat="1" x14ac:dyDescent="0.25">
      <c r="A15" s="34"/>
      <c r="S15" s="35"/>
    </row>
    <row r="16" spans="1:22" x14ac:dyDescent="0.25">
      <c r="A16" s="50" t="s">
        <v>27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2"/>
    </row>
    <row r="17" spans="1:22" ht="52.5" customHeight="1" x14ac:dyDescent="0.25">
      <c r="A17" s="53" t="s">
        <v>33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</row>
    <row r="18" spans="1:22" ht="100.5" customHeight="1" x14ac:dyDescent="0.25">
      <c r="A18" s="46" t="s">
        <v>28</v>
      </c>
      <c r="B18" s="47"/>
      <c r="C18" s="48" t="s">
        <v>29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ht="57.75" customHeight="1" x14ac:dyDescent="0.25">
      <c r="A19" s="46" t="s">
        <v>30</v>
      </c>
      <c r="B19" s="47"/>
      <c r="C19" s="48" t="s">
        <v>31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2" ht="44.25" customHeight="1" x14ac:dyDescent="0.25">
      <c r="A20" s="46" t="s">
        <v>18</v>
      </c>
      <c r="B20" s="47"/>
      <c r="C20" s="48" t="s">
        <v>32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1:22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x14ac:dyDescent="0.25">
      <c r="B22" s="37"/>
      <c r="C22" s="37"/>
      <c r="D22" s="38"/>
      <c r="E22" s="39"/>
      <c r="F22" s="40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1"/>
      <c r="S22" s="39"/>
      <c r="T22" s="39"/>
      <c r="U22" s="39"/>
      <c r="V22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19:B19"/>
    <mergeCell ref="C19:V19"/>
    <mergeCell ref="A20:B20"/>
    <mergeCell ref="C20:V20"/>
    <mergeCell ref="A14:B14"/>
    <mergeCell ref="A16:V16"/>
    <mergeCell ref="A17:V17"/>
    <mergeCell ref="A18:B18"/>
    <mergeCell ref="C18:V18"/>
  </mergeCells>
  <pageMargins left="0.70866141732283472" right="0.70866141732283472" top="0.74803149606299213" bottom="0.74803149606299213" header="0.31496062992125984" footer="0.31496062992125984"/>
  <pageSetup paperSize="9" scale="70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Admin</cp:lastModifiedBy>
  <cp:revision>3</cp:revision>
  <cp:lastPrinted>2025-04-03T04:18:00Z</cp:lastPrinted>
  <dcterms:created xsi:type="dcterms:W3CDTF">2021-01-18T05:46:41Z</dcterms:created>
  <dcterms:modified xsi:type="dcterms:W3CDTF">2025-04-03T04:18:20Z</dcterms:modified>
</cp:coreProperties>
</file>