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shz\Downloads\расход\"/>
    </mc:Choice>
  </mc:AlternateContent>
  <xr:revisionPtr revIDLastSave="0" documentId="13_ncr:1_{0E5E009E-929B-4BED-B11E-5DEFD93364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основание НМЦД" sheetId="1" r:id="rId1"/>
    <sheet name="Лист1" sheetId="2" r:id="rId2"/>
  </sheets>
  <calcPr calcId="181029"/>
</workbook>
</file>

<file path=xl/calcChain.xml><?xml version="1.0" encoding="utf-8"?>
<calcChain xmlns="http://schemas.openxmlformats.org/spreadsheetml/2006/main">
  <c r="F14" i="1" l="1"/>
  <c r="H14" i="1"/>
  <c r="J14" i="1"/>
  <c r="Q14" i="1"/>
  <c r="V14" i="1" s="1"/>
  <c r="R14" i="1"/>
  <c r="S14" i="1"/>
  <c r="T14" i="1" s="1"/>
  <c r="U14" i="1" s="1"/>
  <c r="F15" i="1"/>
  <c r="H15" i="1"/>
  <c r="J15" i="1"/>
  <c r="Q15" i="1"/>
  <c r="V15" i="1" s="1"/>
  <c r="R15" i="1"/>
  <c r="F16" i="1"/>
  <c r="H16" i="1"/>
  <c r="J16" i="1"/>
  <c r="Q16" i="1"/>
  <c r="V16" i="1" s="1"/>
  <c r="R16" i="1"/>
  <c r="F17" i="1"/>
  <c r="H17" i="1"/>
  <c r="J17" i="1"/>
  <c r="Q17" i="1"/>
  <c r="R17" i="1"/>
  <c r="V17" i="1"/>
  <c r="F18" i="1"/>
  <c r="H18" i="1"/>
  <c r="J18" i="1"/>
  <c r="Q18" i="1"/>
  <c r="V18" i="1" s="1"/>
  <c r="R18" i="1"/>
  <c r="S18" i="1"/>
  <c r="T18" i="1" s="1"/>
  <c r="U18" i="1" s="1"/>
  <c r="F19" i="1"/>
  <c r="H19" i="1"/>
  <c r="J19" i="1"/>
  <c r="Q19" i="1"/>
  <c r="R19" i="1"/>
  <c r="V19" i="1"/>
  <c r="F20" i="1"/>
  <c r="H20" i="1"/>
  <c r="J20" i="1"/>
  <c r="Q20" i="1"/>
  <c r="V20" i="1" s="1"/>
  <c r="R20" i="1"/>
  <c r="F21" i="1"/>
  <c r="H21" i="1"/>
  <c r="J21" i="1"/>
  <c r="Q21" i="1"/>
  <c r="R21" i="1"/>
  <c r="V21" i="1"/>
  <c r="F22" i="1"/>
  <c r="H22" i="1"/>
  <c r="J22" i="1"/>
  <c r="Q22" i="1"/>
  <c r="V22" i="1" s="1"/>
  <c r="R22" i="1"/>
  <c r="S22" i="1" s="1"/>
  <c r="T22" i="1" s="1"/>
  <c r="U22" i="1" s="1"/>
  <c r="F23" i="1"/>
  <c r="H23" i="1"/>
  <c r="J23" i="1"/>
  <c r="Q23" i="1"/>
  <c r="R23" i="1"/>
  <c r="V23" i="1"/>
  <c r="F24" i="1"/>
  <c r="H24" i="1"/>
  <c r="J24" i="1"/>
  <c r="Q24" i="1"/>
  <c r="V24" i="1" s="1"/>
  <c r="R24" i="1"/>
  <c r="F25" i="1"/>
  <c r="H25" i="1"/>
  <c r="J25" i="1"/>
  <c r="Q25" i="1"/>
  <c r="V25" i="1" s="1"/>
  <c r="R25" i="1"/>
  <c r="F26" i="1"/>
  <c r="H26" i="1"/>
  <c r="J26" i="1"/>
  <c r="Q26" i="1"/>
  <c r="V26" i="1" s="1"/>
  <c r="R26" i="1"/>
  <c r="F27" i="1"/>
  <c r="H27" i="1"/>
  <c r="J27" i="1"/>
  <c r="Q27" i="1"/>
  <c r="R27" i="1"/>
  <c r="S27" i="1" s="1"/>
  <c r="V27" i="1"/>
  <c r="F28" i="1"/>
  <c r="H28" i="1"/>
  <c r="J28" i="1"/>
  <c r="Q28" i="1"/>
  <c r="V28" i="1" s="1"/>
  <c r="R28" i="1"/>
  <c r="S28" i="1" s="1"/>
  <c r="T28" i="1" s="1"/>
  <c r="U28" i="1" s="1"/>
  <c r="F29" i="1"/>
  <c r="H29" i="1"/>
  <c r="J29" i="1"/>
  <c r="Q29" i="1"/>
  <c r="V29" i="1" s="1"/>
  <c r="R29" i="1"/>
  <c r="F30" i="1"/>
  <c r="H30" i="1"/>
  <c r="J30" i="1"/>
  <c r="Q30" i="1"/>
  <c r="V30" i="1" s="1"/>
  <c r="R30" i="1"/>
  <c r="F31" i="1"/>
  <c r="H31" i="1"/>
  <c r="J31" i="1"/>
  <c r="Q31" i="1"/>
  <c r="R31" i="1"/>
  <c r="V31" i="1"/>
  <c r="F32" i="1"/>
  <c r="H32" i="1"/>
  <c r="J32" i="1"/>
  <c r="Q32" i="1"/>
  <c r="V32" i="1" s="1"/>
  <c r="R32" i="1"/>
  <c r="F33" i="1"/>
  <c r="H33" i="1"/>
  <c r="J33" i="1"/>
  <c r="Q33" i="1"/>
  <c r="R33" i="1"/>
  <c r="V33" i="1"/>
  <c r="F34" i="1"/>
  <c r="H34" i="1"/>
  <c r="J34" i="1"/>
  <c r="Q34" i="1"/>
  <c r="V34" i="1" s="1"/>
  <c r="R34" i="1"/>
  <c r="F35" i="1"/>
  <c r="H35" i="1"/>
  <c r="J35" i="1"/>
  <c r="Q35" i="1"/>
  <c r="V35" i="1" s="1"/>
  <c r="R35" i="1"/>
  <c r="F36" i="1"/>
  <c r="H36" i="1"/>
  <c r="J36" i="1"/>
  <c r="Q36" i="1"/>
  <c r="V36" i="1" s="1"/>
  <c r="R36" i="1"/>
  <c r="F37" i="1"/>
  <c r="H37" i="1"/>
  <c r="J37" i="1"/>
  <c r="Q37" i="1"/>
  <c r="R37" i="1"/>
  <c r="V37" i="1"/>
  <c r="F38" i="1"/>
  <c r="H38" i="1"/>
  <c r="J38" i="1"/>
  <c r="Q38" i="1"/>
  <c r="V38" i="1" s="1"/>
  <c r="R38" i="1"/>
  <c r="F39" i="1"/>
  <c r="H39" i="1"/>
  <c r="J39" i="1"/>
  <c r="Q39" i="1"/>
  <c r="V39" i="1" s="1"/>
  <c r="R39" i="1"/>
  <c r="F40" i="1"/>
  <c r="H40" i="1"/>
  <c r="J40" i="1"/>
  <c r="Q40" i="1"/>
  <c r="V40" i="1" s="1"/>
  <c r="R40" i="1"/>
  <c r="F41" i="1"/>
  <c r="H41" i="1"/>
  <c r="J41" i="1"/>
  <c r="Q41" i="1"/>
  <c r="R41" i="1"/>
  <c r="V41" i="1"/>
  <c r="F42" i="1"/>
  <c r="H42" i="1"/>
  <c r="J42" i="1"/>
  <c r="Q42" i="1"/>
  <c r="V42" i="1" s="1"/>
  <c r="R42" i="1"/>
  <c r="F43" i="1"/>
  <c r="H43" i="1"/>
  <c r="J43" i="1"/>
  <c r="Q43" i="1"/>
  <c r="R43" i="1"/>
  <c r="V43" i="1"/>
  <c r="F44" i="1"/>
  <c r="H44" i="1"/>
  <c r="J44" i="1"/>
  <c r="Q44" i="1"/>
  <c r="V44" i="1" s="1"/>
  <c r="R44" i="1"/>
  <c r="F45" i="1"/>
  <c r="H45" i="1"/>
  <c r="J45" i="1"/>
  <c r="Q45" i="1"/>
  <c r="V45" i="1" s="1"/>
  <c r="R45" i="1"/>
  <c r="F46" i="1"/>
  <c r="H46" i="1"/>
  <c r="J46" i="1"/>
  <c r="Q46" i="1"/>
  <c r="V46" i="1" s="1"/>
  <c r="R46" i="1"/>
  <c r="F47" i="1"/>
  <c r="H47" i="1"/>
  <c r="J47" i="1"/>
  <c r="Q47" i="1"/>
  <c r="V47" i="1" s="1"/>
  <c r="R47" i="1"/>
  <c r="F48" i="1"/>
  <c r="H48" i="1"/>
  <c r="J48" i="1"/>
  <c r="Q48" i="1"/>
  <c r="V48" i="1" s="1"/>
  <c r="R48" i="1"/>
  <c r="F49" i="1"/>
  <c r="H49" i="1"/>
  <c r="J49" i="1"/>
  <c r="Q49" i="1"/>
  <c r="V49" i="1" s="1"/>
  <c r="R49" i="1"/>
  <c r="F50" i="1"/>
  <c r="H50" i="1"/>
  <c r="J50" i="1"/>
  <c r="Q50" i="1"/>
  <c r="V50" i="1" s="1"/>
  <c r="R50" i="1"/>
  <c r="F51" i="1"/>
  <c r="H51" i="1"/>
  <c r="J51" i="1"/>
  <c r="Q51" i="1"/>
  <c r="V51" i="1" s="1"/>
  <c r="R51" i="1"/>
  <c r="F52" i="1"/>
  <c r="H52" i="1"/>
  <c r="J52" i="1"/>
  <c r="Q52" i="1"/>
  <c r="V52" i="1" s="1"/>
  <c r="R52" i="1"/>
  <c r="F53" i="1"/>
  <c r="H53" i="1"/>
  <c r="J53" i="1"/>
  <c r="Q53" i="1"/>
  <c r="V53" i="1" s="1"/>
  <c r="R53" i="1"/>
  <c r="R13" i="1"/>
  <c r="Q13" i="1"/>
  <c r="V13" i="1" s="1"/>
  <c r="J13" i="1"/>
  <c r="H13" i="1"/>
  <c r="F13" i="1"/>
  <c r="S16" i="1" l="1"/>
  <c r="T16" i="1" s="1"/>
  <c r="U16" i="1" s="1"/>
  <c r="V54" i="1"/>
  <c r="E8" i="1" s="1"/>
  <c r="S21" i="1"/>
  <c r="S48" i="1"/>
  <c r="S47" i="1"/>
  <c r="T47" i="1" s="1"/>
  <c r="U47" i="1" s="1"/>
  <c r="S42" i="1"/>
  <c r="T42" i="1" s="1"/>
  <c r="U42" i="1" s="1"/>
  <c r="S41" i="1"/>
  <c r="S36" i="1"/>
  <c r="T36" i="1" s="1"/>
  <c r="U36" i="1" s="1"/>
  <c r="S35" i="1"/>
  <c r="S32" i="1"/>
  <c r="T32" i="1" s="1"/>
  <c r="U32" i="1" s="1"/>
  <c r="S31" i="1"/>
  <c r="S46" i="1"/>
  <c r="T46" i="1" s="1"/>
  <c r="U46" i="1" s="1"/>
  <c r="S43" i="1"/>
  <c r="T43" i="1" s="1"/>
  <c r="U43" i="1" s="1"/>
  <c r="S40" i="1"/>
  <c r="T40" i="1" s="1"/>
  <c r="U40" i="1" s="1"/>
  <c r="S38" i="1"/>
  <c r="T38" i="1" s="1"/>
  <c r="U38" i="1" s="1"/>
  <c r="S37" i="1"/>
  <c r="S34" i="1"/>
  <c r="T34" i="1" s="1"/>
  <c r="U34" i="1" s="1"/>
  <c r="S33" i="1"/>
  <c r="S30" i="1"/>
  <c r="T30" i="1" s="1"/>
  <c r="U30" i="1" s="1"/>
  <c r="S29" i="1"/>
  <c r="S24" i="1"/>
  <c r="T24" i="1" s="1"/>
  <c r="U24" i="1" s="1"/>
  <c r="S23" i="1"/>
  <c r="S19" i="1"/>
  <c r="T19" i="1" s="1"/>
  <c r="U19" i="1" s="1"/>
  <c r="S17" i="1"/>
  <c r="S15" i="1"/>
  <c r="T15" i="1" s="1"/>
  <c r="U15" i="1" s="1"/>
  <c r="S25" i="1"/>
  <c r="T25" i="1" s="1"/>
  <c r="U25" i="1" s="1"/>
  <c r="S50" i="1"/>
  <c r="T50" i="1" s="1"/>
  <c r="U50" i="1" s="1"/>
  <c r="S45" i="1"/>
  <c r="S44" i="1"/>
  <c r="T44" i="1" s="1"/>
  <c r="U44" i="1" s="1"/>
  <c r="S39" i="1"/>
  <c r="T39" i="1" s="1"/>
  <c r="U39" i="1" s="1"/>
  <c r="S26" i="1"/>
  <c r="T26" i="1" s="1"/>
  <c r="U26" i="1" s="1"/>
  <c r="S20" i="1"/>
  <c r="T20" i="1" s="1"/>
  <c r="U20" i="1" s="1"/>
  <c r="S13" i="1"/>
  <c r="T13" i="1" s="1"/>
  <c r="U13" i="1" s="1"/>
  <c r="S51" i="1"/>
  <c r="T51" i="1" s="1"/>
  <c r="U51" i="1" s="1"/>
  <c r="S49" i="1"/>
  <c r="S52" i="1"/>
  <c r="T52" i="1" s="1"/>
  <c r="U52" i="1" s="1"/>
  <c r="S53" i="1"/>
  <c r="T53" i="1" s="1"/>
  <c r="U53" i="1" s="1"/>
  <c r="T48" i="1"/>
  <c r="U48" i="1" s="1"/>
  <c r="T49" i="1"/>
  <c r="U49" i="1" s="1"/>
  <c r="T45" i="1"/>
  <c r="U45" i="1" s="1"/>
  <c r="T41" i="1"/>
  <c r="U41" i="1" s="1"/>
  <c r="T37" i="1"/>
  <c r="U37" i="1" s="1"/>
  <c r="T35" i="1"/>
  <c r="U35" i="1" s="1"/>
  <c r="T33" i="1"/>
  <c r="U33" i="1" s="1"/>
  <c r="T31" i="1"/>
  <c r="U31" i="1" s="1"/>
  <c r="T29" i="1"/>
  <c r="U29" i="1" s="1"/>
  <c r="T27" i="1"/>
  <c r="U27" i="1" s="1"/>
  <c r="T23" i="1"/>
  <c r="U23" i="1" s="1"/>
  <c r="T21" i="1"/>
  <c r="U21" i="1" s="1"/>
  <c r="T17" i="1"/>
  <c r="U17" i="1" s="1"/>
</calcChain>
</file>

<file path=xl/sharedStrings.xml><?xml version="1.0" encoding="utf-8"?>
<sst xmlns="http://schemas.openxmlformats.org/spreadsheetml/2006/main" count="173" uniqueCount="79">
  <si>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</si>
  <si>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</si>
  <si>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</si>
  <si>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</si>
  <si>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</si>
  <si>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</si>
  <si>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</si>
  <si>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</si>
  <si>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</si>
  <si>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</si>
  <si>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</si>
  <si>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</si>
  <si>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</si>
  <si>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</si>
  <si>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</si>
  <si>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</si>
  <si>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</si>
  <si>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</si>
  <si>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</si>
  <si>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</si>
  <si>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</si>
  <si>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</si>
  <si>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</si>
  <si>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</si>
  <si>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</si>
  <si>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</si>
  <si>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</si>
  <si>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</si>
  <si>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</si>
  <si>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</si>
  <si>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</si>
  <si>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</si>
  <si>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</si>
  <si>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</si>
  <si>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</si>
  <si>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</si>
  <si>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Комплектующие к аппарату Body Drain (электроды)</t>
  </si>
  <si>
    <t xml:space="preserve">Спонж </t>
  </si>
  <si>
    <t>Держатель для рулонов</t>
  </si>
  <si>
    <t>Маска-электрод к апппарату Нейросон</t>
  </si>
  <si>
    <t>Маска-электрод к аппарату ЭС-10-5 "Электросон"</t>
  </si>
  <si>
    <t xml:space="preserve">Резонатор (держатель) </t>
  </si>
  <si>
    <t xml:space="preserve">Бинт самофиксирующийся эластичный </t>
  </si>
  <si>
    <t>Бинт эластичный cамофиксирующийся когезивный</t>
  </si>
  <si>
    <t xml:space="preserve">Банки для вакуумного массажа </t>
  </si>
  <si>
    <t>Мешок дыхательный</t>
  </si>
  <si>
    <t>Кислородная подушка</t>
  </si>
  <si>
    <t>Магниевая соль для ванны</t>
  </si>
  <si>
    <t>Бинт марлевый стерильный</t>
  </si>
  <si>
    <t>Бахилы низкие хирургические</t>
  </si>
  <si>
    <t>Бахилы высокие нестерильные</t>
  </si>
  <si>
    <t>Гель универсальный для ультразвуковых, электрофизиологических исследований и терапии</t>
  </si>
  <si>
    <t>Журнал регистрации и контроля работы бактерицидной установки</t>
  </si>
  <si>
    <t>Индикатор химический/физический для контроля стерилизации</t>
  </si>
  <si>
    <t>Индикатор стерилизации химический</t>
  </si>
  <si>
    <t>Контейнер для взятия биоматериала</t>
  </si>
  <si>
    <t>Мыло жидкое с антибактериальным эффектом</t>
  </si>
  <si>
    <t>Накидка одноразовая с капюшоном</t>
  </si>
  <si>
    <t>Наконечник для кружки Эсмарха, взрослый</t>
  </si>
  <si>
    <t xml:space="preserve">Пакеты для парафинотерапии  </t>
  </si>
  <si>
    <t>Пакет для медицинских отходов</t>
  </si>
  <si>
    <t>Соль для спелеокамеры</t>
  </si>
  <si>
    <t>Средство дезинфицирующее</t>
  </si>
  <si>
    <t>Салфетка спиртовая антисептическая</t>
  </si>
  <si>
    <t>Трусы (шорты) с разрезом для колоноскопии</t>
  </si>
  <si>
    <t>Индикатор концентрации рабочих растворов</t>
  </si>
  <si>
    <t>Фартук полиэтиленовый</t>
  </si>
  <si>
    <t>Шапочка одноразовая медицинская</t>
  </si>
  <si>
    <t>Шприц общего назначения</t>
  </si>
  <si>
    <t>Бактерицидная лампа</t>
  </si>
  <si>
    <t>Индикатор бумажный воздушной стерилизации химический  многопараметрический одноразовый</t>
  </si>
  <si>
    <t>Устройство инфузионное одноразового использования (с иглой)</t>
  </si>
  <si>
    <t>шт</t>
  </si>
  <si>
    <t>компл</t>
  </si>
  <si>
    <t>упак</t>
  </si>
  <si>
    <t>пар</t>
  </si>
  <si>
    <t>№53/2025 от 09.04.2025</t>
  </si>
  <si>
    <t xml:space="preserve">б/н от 09.04.20235 </t>
  </si>
  <si>
    <t xml:space="preserve">б/н от 14.04.2025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</si>
</sst>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4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57</xdr:row>
      <xdr:rowOff>998367</xdr:rowOff>
    </xdr:from>
    <xdr:to>
      <xdr:col>3</xdr:col>
      <xdr:colOff>228600</xdr:colOff>
      <xdr:row>57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59</xdr:row>
      <xdr:rowOff>211452</xdr:rowOff>
    </xdr:from>
    <xdr:to>
      <xdr:col>3</xdr:col>
      <xdr:colOff>495299</xdr:colOff>
      <xdr:row>59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58</xdr:row>
      <xdr:rowOff>422036</xdr:rowOff>
    </xdr:from>
    <xdr:to>
      <xdr:col>4</xdr:col>
      <xdr:colOff>336186</xdr:colOff>
      <xdr:row>59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59</xdr:row>
      <xdr:rowOff>211452</xdr:rowOff>
    </xdr:from>
    <xdr:to>
      <xdr:col>3</xdr:col>
      <xdr:colOff>495299</xdr:colOff>
      <xdr:row>59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tabSelected="1" zoomScale="85" zoomScaleNormal="85" workbookViewId="0">
      <selection activeCell="X51" sqref="X51"/>
    </sheetView>
  </sheetViews>
  <sheetFormatPr defaultRowHeight="13.8" x14ac:dyDescent="0.3"/>
  <cols>
    <col min="1" max="1" width="4.5546875" style="1" customWidth="1"/>
    <col min="2" max="2" width="25.6640625" style="1" customWidth="1"/>
    <col min="3" max="3" width="9.441406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customWidth="1"/>
    <col min="10" max="10" width="9.554687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2.5546875" style="2" customWidth="1"/>
    <col min="23" max="23" width="10.5546875" style="1" customWidth="1"/>
    <col min="24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4" s="3" customFormat="1" ht="12" x14ac:dyDescent="0.3">
      <c r="F1" s="4"/>
      <c r="G1" s="4"/>
      <c r="H1" s="4"/>
      <c r="V1" s="5" t="s">
        <v>0</v>
      </c>
    </row>
    <row r="2" spans="1:24" s="3" customFormat="1" ht="12" x14ac:dyDescent="0.3">
      <c r="F2" s="4"/>
      <c r="G2" s="4"/>
      <c r="H2" s="4"/>
      <c r="V2" s="5" t="s">
        <v>1</v>
      </c>
    </row>
    <row r="3" spans="1:24" s="6" customFormat="1" ht="10.199999999999999" x14ac:dyDescent="0.3"/>
    <row r="4" spans="1:24" ht="15.6" x14ac:dyDescent="0.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4" ht="15.6" x14ac:dyDescent="0.3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4" ht="15.6" x14ac:dyDescent="0.3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4" s="7" customFormat="1" ht="10.199999999999999" x14ac:dyDescent="0.3">
      <c r="T7" s="6"/>
      <c r="U7" s="6"/>
    </row>
    <row r="8" spans="1:24" s="8" customFormat="1" ht="15.75" customHeight="1" x14ac:dyDescent="0.3">
      <c r="A8" s="49" t="s">
        <v>5</v>
      </c>
      <c r="B8" s="49"/>
      <c r="C8" s="49"/>
      <c r="D8" s="49"/>
      <c r="E8" s="50">
        <f>SUMIF(V54,"&gt;0")</f>
        <v>685754.19000000006</v>
      </c>
      <c r="F8" s="50"/>
      <c r="G8" s="51" t="s">
        <v>6</v>
      </c>
      <c r="H8" s="51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4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4" ht="15" customHeight="1" x14ac:dyDescent="0.3">
      <c r="A10" s="52" t="s">
        <v>9</v>
      </c>
      <c r="B10" s="52" t="s">
        <v>34</v>
      </c>
      <c r="C10" s="52" t="s">
        <v>35</v>
      </c>
      <c r="D10" s="52"/>
      <c r="E10" s="53" t="s">
        <v>10</v>
      </c>
      <c r="F10" s="53"/>
      <c r="G10" s="53" t="s">
        <v>11</v>
      </c>
      <c r="H10" s="53"/>
      <c r="I10" s="53" t="s">
        <v>12</v>
      </c>
      <c r="J10" s="53"/>
      <c r="K10" s="53" t="s">
        <v>13</v>
      </c>
      <c r="L10" s="53"/>
      <c r="M10" s="53" t="s">
        <v>14</v>
      </c>
      <c r="N10" s="53"/>
      <c r="O10" s="53" t="s">
        <v>15</v>
      </c>
      <c r="P10" s="53"/>
      <c r="Q10" s="55" t="s">
        <v>16</v>
      </c>
      <c r="R10" s="52" t="s">
        <v>17</v>
      </c>
      <c r="S10" s="52" t="s">
        <v>18</v>
      </c>
      <c r="T10" s="52" t="s">
        <v>19</v>
      </c>
      <c r="U10" s="52" t="s">
        <v>20</v>
      </c>
      <c r="V10" s="55" t="s">
        <v>21</v>
      </c>
    </row>
    <row r="11" spans="1:24" ht="27" customHeight="1" x14ac:dyDescent="0.3">
      <c r="A11" s="52"/>
      <c r="B11" s="52"/>
      <c r="C11" s="52"/>
      <c r="D11" s="52"/>
      <c r="E11" s="54" t="s">
        <v>76</v>
      </c>
      <c r="F11" s="54"/>
      <c r="G11" s="54" t="s">
        <v>77</v>
      </c>
      <c r="H11" s="54"/>
      <c r="I11" s="54" t="s">
        <v>78</v>
      </c>
      <c r="J11" s="54"/>
      <c r="K11" s="54"/>
      <c r="L11" s="54"/>
      <c r="M11" s="54"/>
      <c r="N11" s="54"/>
      <c r="O11" s="54"/>
      <c r="P11" s="54"/>
      <c r="Q11" s="55"/>
      <c r="R11" s="52"/>
      <c r="S11" s="52"/>
      <c r="T11" s="52"/>
      <c r="U11" s="52"/>
      <c r="V11" s="55"/>
    </row>
    <row r="12" spans="1:24" ht="27" customHeight="1" x14ac:dyDescent="0.3">
      <c r="A12" s="52"/>
      <c r="B12" s="52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5"/>
      <c r="R12" s="52"/>
      <c r="S12" s="52"/>
      <c r="T12" s="52"/>
      <c r="U12" s="52"/>
      <c r="V12" s="55"/>
    </row>
    <row r="13" spans="1:24" ht="27" customHeight="1" x14ac:dyDescent="0.3">
      <c r="A13" s="44">
        <v>1</v>
      </c>
      <c r="B13" s="46" t="s">
        <v>36</v>
      </c>
      <c r="C13" s="45" t="s">
        <v>73</v>
      </c>
      <c r="D13" s="20">
        <v>1</v>
      </c>
      <c r="E13" s="42">
        <v>63845</v>
      </c>
      <c r="F13" s="43">
        <f t="shared" ref="F13" si="0">E13*D13</f>
        <v>63845</v>
      </c>
      <c r="G13" s="21">
        <v>48500</v>
      </c>
      <c r="H13" s="23">
        <f t="shared" ref="H13" si="1">G13*D13</f>
        <v>48500</v>
      </c>
      <c r="I13" s="21">
        <v>45200</v>
      </c>
      <c r="J13" s="43">
        <f t="shared" ref="J13" si="2">I13*D13</f>
        <v>45200</v>
      </c>
      <c r="K13" s="24"/>
      <c r="L13" s="22"/>
      <c r="M13" s="22"/>
      <c r="N13" s="22"/>
      <c r="O13" s="22"/>
      <c r="P13" s="23"/>
      <c r="Q13" s="22">
        <f t="shared" ref="Q13" si="3">ROUND(AVERAGE(E13,G13,I13,K13,M13),2)</f>
        <v>52515</v>
      </c>
      <c r="R13" s="25">
        <f t="shared" ref="R13" si="4">COUNTA(E13,G13,I13,K13,M13)</f>
        <v>3</v>
      </c>
      <c r="S13" s="25">
        <f t="shared" ref="S13" si="5">SQRT((IF(E13&gt;0,POWER(E13-Q13,2),0)+IF(G13&gt;0,POWER(G13-Q13,2),0)+IF(I13&gt;0,POWER(I13-Q13,2),0)+IF(K13&gt;0,POWER(K13-Q13,2),0)+IF(M13&gt;0,POWER(M13-Q13,2),0))/(R13-1))</f>
        <v>9949.8329131699502</v>
      </c>
      <c r="T13" s="26">
        <f t="shared" ref="T13" si="6">S13/Q13*100</f>
        <v>18.946649363362752</v>
      </c>
      <c r="U13" s="26" t="str">
        <f t="shared" ref="U13" si="7">IF(T13&lt;33,$U$8,$U$9)</f>
        <v>ОДН</v>
      </c>
      <c r="V13" s="27">
        <f t="shared" ref="V13" si="8">D13*Q13</f>
        <v>52515</v>
      </c>
    </row>
    <row r="14" spans="1:24" ht="27" customHeight="1" x14ac:dyDescent="0.3">
      <c r="A14" s="44">
        <v>2</v>
      </c>
      <c r="B14" s="46" t="s">
        <v>37</v>
      </c>
      <c r="C14" s="44" t="s">
        <v>72</v>
      </c>
      <c r="D14" s="20">
        <v>20</v>
      </c>
      <c r="E14" s="42">
        <v>170</v>
      </c>
      <c r="F14" s="43">
        <f t="shared" ref="F14:F53" si="9">E14*D14</f>
        <v>3400</v>
      </c>
      <c r="G14" s="21">
        <v>105</v>
      </c>
      <c r="H14" s="23">
        <f t="shared" ref="H14:H53" si="10">G14*D14</f>
        <v>2100</v>
      </c>
      <c r="I14" s="21">
        <v>100</v>
      </c>
      <c r="J14" s="43">
        <f t="shared" ref="J14:J53" si="11">I14*D14</f>
        <v>2000</v>
      </c>
      <c r="K14" s="24"/>
      <c r="L14" s="22"/>
      <c r="M14" s="22"/>
      <c r="N14" s="22"/>
      <c r="O14" s="22"/>
      <c r="P14" s="23"/>
      <c r="Q14" s="22">
        <f t="shared" ref="Q14:Q53" si="12">ROUND(AVERAGE(E14,G14,I14,K14,M14),2)</f>
        <v>125</v>
      </c>
      <c r="R14" s="25">
        <f t="shared" ref="R14:R53" si="13">COUNTA(E14,G14,I14,K14,M14)</f>
        <v>3</v>
      </c>
      <c r="S14" s="25">
        <f t="shared" ref="S14:S53" si="14">SQRT((IF(E14&gt;0,POWER(E14-Q14,2),0)+IF(G14&gt;0,POWER(G14-Q14,2),0)+IF(I14&gt;0,POWER(I14-Q14,2),0)+IF(K14&gt;0,POWER(K14-Q14,2),0)+IF(M14&gt;0,POWER(M14-Q14,2),0))/(R14-1))</f>
        <v>39.05124837953327</v>
      </c>
      <c r="T14" s="26">
        <f t="shared" ref="T14:T53" si="15">S14/Q14*100</f>
        <v>31.240998703626616</v>
      </c>
      <c r="U14" s="26" t="str">
        <f t="shared" ref="U14:U53" si="16">IF(T14&lt;33,$U$8,$U$9)</f>
        <v>ОДН</v>
      </c>
      <c r="V14" s="27">
        <f t="shared" ref="V14:V53" si="17">D14*Q14</f>
        <v>2500</v>
      </c>
    </row>
    <row r="15" spans="1:24" ht="27" customHeight="1" x14ac:dyDescent="0.3">
      <c r="A15" s="44">
        <v>3</v>
      </c>
      <c r="B15" s="46" t="s">
        <v>37</v>
      </c>
      <c r="C15" s="45" t="s">
        <v>72</v>
      </c>
      <c r="D15" s="20">
        <v>20</v>
      </c>
      <c r="E15" s="42">
        <v>180</v>
      </c>
      <c r="F15" s="43">
        <f t="shared" si="9"/>
        <v>3600</v>
      </c>
      <c r="G15" s="21">
        <v>110</v>
      </c>
      <c r="H15" s="23">
        <f t="shared" si="10"/>
        <v>2200</v>
      </c>
      <c r="I15" s="21">
        <v>102</v>
      </c>
      <c r="J15" s="43">
        <f t="shared" si="11"/>
        <v>2040</v>
      </c>
      <c r="K15" s="24"/>
      <c r="L15" s="22"/>
      <c r="M15" s="22"/>
      <c r="N15" s="22"/>
      <c r="O15" s="22"/>
      <c r="P15" s="23"/>
      <c r="Q15" s="22">
        <f t="shared" si="12"/>
        <v>130.66999999999999</v>
      </c>
      <c r="R15" s="25">
        <f t="shared" si="13"/>
        <v>3</v>
      </c>
      <c r="S15" s="25">
        <f t="shared" si="14"/>
        <v>42.910760305545743</v>
      </c>
      <c r="T15" s="26">
        <f t="shared" si="15"/>
        <v>32.839029850421483</v>
      </c>
      <c r="U15" s="26" t="str">
        <f t="shared" si="16"/>
        <v>ОДН</v>
      </c>
      <c r="V15" s="27">
        <f t="shared" si="17"/>
        <v>2613.3999999999996</v>
      </c>
    </row>
    <row r="16" spans="1:24" ht="27" customHeight="1" x14ac:dyDescent="0.3">
      <c r="A16" s="44">
        <v>4</v>
      </c>
      <c r="B16" s="46" t="s">
        <v>38</v>
      </c>
      <c r="C16" s="44" t="s">
        <v>72</v>
      </c>
      <c r="D16" s="20">
        <v>15</v>
      </c>
      <c r="E16" s="42">
        <v>3000</v>
      </c>
      <c r="F16" s="43">
        <f t="shared" si="9"/>
        <v>45000</v>
      </c>
      <c r="G16" s="21">
        <v>2100</v>
      </c>
      <c r="H16" s="23">
        <f t="shared" si="10"/>
        <v>31500</v>
      </c>
      <c r="I16" s="21">
        <v>1900</v>
      </c>
      <c r="J16" s="43">
        <f t="shared" si="11"/>
        <v>28500</v>
      </c>
      <c r="K16" s="24"/>
      <c r="L16" s="22"/>
      <c r="M16" s="22"/>
      <c r="N16" s="22"/>
      <c r="O16" s="22"/>
      <c r="P16" s="23"/>
      <c r="Q16" s="22">
        <f t="shared" si="12"/>
        <v>2333.33</v>
      </c>
      <c r="R16" s="25">
        <f t="shared" si="13"/>
        <v>3</v>
      </c>
      <c r="S16" s="25">
        <f t="shared" si="14"/>
        <v>585.94652772245354</v>
      </c>
      <c r="T16" s="26">
        <f t="shared" si="15"/>
        <v>25.112029919576468</v>
      </c>
      <c r="U16" s="26" t="str">
        <f t="shared" si="16"/>
        <v>ОДН</v>
      </c>
      <c r="V16" s="27">
        <f t="shared" si="17"/>
        <v>34999.949999999997</v>
      </c>
      <c r="X16" s="66"/>
    </row>
    <row r="17" spans="1:22" ht="27" customHeight="1" x14ac:dyDescent="0.3">
      <c r="A17" s="44">
        <v>5</v>
      </c>
      <c r="B17" s="46" t="s">
        <v>39</v>
      </c>
      <c r="C17" s="45" t="s">
        <v>72</v>
      </c>
      <c r="D17" s="20">
        <v>3</v>
      </c>
      <c r="E17" s="42">
        <v>6250</v>
      </c>
      <c r="F17" s="43">
        <f t="shared" si="9"/>
        <v>18750</v>
      </c>
      <c r="G17" s="21">
        <v>9750</v>
      </c>
      <c r="H17" s="23">
        <f t="shared" si="10"/>
        <v>29250</v>
      </c>
      <c r="I17" s="21">
        <v>8600</v>
      </c>
      <c r="J17" s="43">
        <f t="shared" si="11"/>
        <v>25800</v>
      </c>
      <c r="K17" s="24"/>
      <c r="L17" s="22"/>
      <c r="M17" s="22"/>
      <c r="N17" s="22"/>
      <c r="O17" s="22"/>
      <c r="P17" s="23"/>
      <c r="Q17" s="22">
        <f t="shared" si="12"/>
        <v>8200</v>
      </c>
      <c r="R17" s="25">
        <f t="shared" si="13"/>
        <v>3</v>
      </c>
      <c r="S17" s="25">
        <f t="shared" si="14"/>
        <v>1783.9562774911274</v>
      </c>
      <c r="T17" s="26">
        <f t="shared" si="15"/>
        <v>21.755564359647895</v>
      </c>
      <c r="U17" s="26" t="str">
        <f t="shared" si="16"/>
        <v>ОДН</v>
      </c>
      <c r="V17" s="27">
        <f t="shared" si="17"/>
        <v>24600</v>
      </c>
    </row>
    <row r="18" spans="1:22" ht="27" customHeight="1" x14ac:dyDescent="0.3">
      <c r="A18" s="44">
        <v>6</v>
      </c>
      <c r="B18" s="46" t="s">
        <v>40</v>
      </c>
      <c r="C18" s="45" t="s">
        <v>72</v>
      </c>
      <c r="D18" s="20">
        <v>3</v>
      </c>
      <c r="E18" s="42">
        <v>8375</v>
      </c>
      <c r="F18" s="43">
        <f t="shared" si="9"/>
        <v>25125</v>
      </c>
      <c r="G18" s="21">
        <v>11875</v>
      </c>
      <c r="H18" s="23">
        <f t="shared" si="10"/>
        <v>35625</v>
      </c>
      <c r="I18" s="21">
        <v>11000</v>
      </c>
      <c r="J18" s="43">
        <f t="shared" si="11"/>
        <v>33000</v>
      </c>
      <c r="K18" s="24"/>
      <c r="L18" s="22"/>
      <c r="M18" s="22"/>
      <c r="N18" s="22"/>
      <c r="O18" s="22"/>
      <c r="P18" s="23"/>
      <c r="Q18" s="22">
        <f t="shared" si="12"/>
        <v>10416.67</v>
      </c>
      <c r="R18" s="25">
        <f t="shared" si="13"/>
        <v>3</v>
      </c>
      <c r="S18" s="25">
        <f t="shared" si="14"/>
        <v>1821.457749537441</v>
      </c>
      <c r="T18" s="26">
        <f t="shared" si="15"/>
        <v>17.485988800043017</v>
      </c>
      <c r="U18" s="26" t="str">
        <f t="shared" si="16"/>
        <v>ОДН</v>
      </c>
      <c r="V18" s="27">
        <f t="shared" si="17"/>
        <v>31250.010000000002</v>
      </c>
    </row>
    <row r="19" spans="1:22" ht="27" customHeight="1" x14ac:dyDescent="0.3">
      <c r="A19" s="44">
        <v>7</v>
      </c>
      <c r="B19" s="46" t="s">
        <v>41</v>
      </c>
      <c r="C19" s="45" t="s">
        <v>72</v>
      </c>
      <c r="D19" s="20">
        <v>4</v>
      </c>
      <c r="E19" s="42">
        <v>23375</v>
      </c>
      <c r="F19" s="43">
        <f t="shared" si="9"/>
        <v>93500</v>
      </c>
      <c r="G19" s="21">
        <v>27840</v>
      </c>
      <c r="H19" s="23">
        <f t="shared" si="10"/>
        <v>111360</v>
      </c>
      <c r="I19" s="21">
        <v>26100</v>
      </c>
      <c r="J19" s="43">
        <f t="shared" si="11"/>
        <v>104400</v>
      </c>
      <c r="K19" s="24"/>
      <c r="L19" s="22"/>
      <c r="M19" s="22"/>
      <c r="N19" s="22"/>
      <c r="O19" s="22"/>
      <c r="P19" s="23"/>
      <c r="Q19" s="22">
        <f t="shared" si="12"/>
        <v>25771.67</v>
      </c>
      <c r="R19" s="25">
        <f t="shared" si="13"/>
        <v>3</v>
      </c>
      <c r="S19" s="25">
        <f t="shared" si="14"/>
        <v>2250.535121554427</v>
      </c>
      <c r="T19" s="26">
        <f t="shared" si="15"/>
        <v>8.7325932760834952</v>
      </c>
      <c r="U19" s="26" t="str">
        <f t="shared" si="16"/>
        <v>ОДН</v>
      </c>
      <c r="V19" s="27">
        <f t="shared" si="17"/>
        <v>103086.68</v>
      </c>
    </row>
    <row r="20" spans="1:22" ht="27" customHeight="1" x14ac:dyDescent="0.3">
      <c r="A20" s="44">
        <v>8</v>
      </c>
      <c r="B20" s="46" t="s">
        <v>42</v>
      </c>
      <c r="C20" s="45" t="s">
        <v>72</v>
      </c>
      <c r="D20" s="20">
        <v>20</v>
      </c>
      <c r="E20" s="42">
        <v>290</v>
      </c>
      <c r="F20" s="43">
        <f t="shared" si="9"/>
        <v>5800</v>
      </c>
      <c r="G20" s="21">
        <v>215</v>
      </c>
      <c r="H20" s="23">
        <f t="shared" si="10"/>
        <v>4300</v>
      </c>
      <c r="I20" s="21">
        <v>209</v>
      </c>
      <c r="J20" s="43">
        <f t="shared" si="11"/>
        <v>4180</v>
      </c>
      <c r="K20" s="24"/>
      <c r="L20" s="22"/>
      <c r="M20" s="22"/>
      <c r="N20" s="22"/>
      <c r="O20" s="22"/>
      <c r="P20" s="23"/>
      <c r="Q20" s="22">
        <f t="shared" si="12"/>
        <v>238</v>
      </c>
      <c r="R20" s="25">
        <f t="shared" si="13"/>
        <v>3</v>
      </c>
      <c r="S20" s="25">
        <f t="shared" si="14"/>
        <v>45.133136385587029</v>
      </c>
      <c r="T20" s="26">
        <f t="shared" si="15"/>
        <v>18.963502683019758</v>
      </c>
      <c r="U20" s="26" t="str">
        <f t="shared" si="16"/>
        <v>ОДН</v>
      </c>
      <c r="V20" s="27">
        <f t="shared" si="17"/>
        <v>4760</v>
      </c>
    </row>
    <row r="21" spans="1:22" ht="27" customHeight="1" x14ac:dyDescent="0.3">
      <c r="A21" s="44">
        <v>9</v>
      </c>
      <c r="B21" s="46" t="s">
        <v>43</v>
      </c>
      <c r="C21" s="45" t="s">
        <v>72</v>
      </c>
      <c r="D21" s="20">
        <v>30</v>
      </c>
      <c r="E21" s="42">
        <v>300</v>
      </c>
      <c r="F21" s="43">
        <f t="shared" si="9"/>
        <v>9000</v>
      </c>
      <c r="G21" s="21">
        <v>510</v>
      </c>
      <c r="H21" s="23">
        <f t="shared" si="10"/>
        <v>15300</v>
      </c>
      <c r="I21" s="21">
        <v>360</v>
      </c>
      <c r="J21" s="43">
        <f t="shared" si="11"/>
        <v>10800</v>
      </c>
      <c r="K21" s="24"/>
      <c r="L21" s="22"/>
      <c r="M21" s="22"/>
      <c r="N21" s="22"/>
      <c r="O21" s="22"/>
      <c r="P21" s="23"/>
      <c r="Q21" s="22">
        <f t="shared" si="12"/>
        <v>390</v>
      </c>
      <c r="R21" s="25">
        <f t="shared" si="13"/>
        <v>3</v>
      </c>
      <c r="S21" s="25">
        <f t="shared" si="14"/>
        <v>108.16653826391968</v>
      </c>
      <c r="T21" s="26">
        <f t="shared" si="15"/>
        <v>27.735009811261456</v>
      </c>
      <c r="U21" s="26" t="str">
        <f t="shared" si="16"/>
        <v>ОДН</v>
      </c>
      <c r="V21" s="27">
        <f t="shared" si="17"/>
        <v>11700</v>
      </c>
    </row>
    <row r="22" spans="1:22" ht="27" customHeight="1" x14ac:dyDescent="0.3">
      <c r="A22" s="44">
        <v>10</v>
      </c>
      <c r="B22" s="46" t="s">
        <v>44</v>
      </c>
      <c r="C22" s="44" t="s">
        <v>73</v>
      </c>
      <c r="D22" s="20">
        <v>20</v>
      </c>
      <c r="E22" s="42">
        <v>1050</v>
      </c>
      <c r="F22" s="43">
        <f t="shared" si="9"/>
        <v>21000</v>
      </c>
      <c r="G22" s="21">
        <v>960</v>
      </c>
      <c r="H22" s="23">
        <f t="shared" si="10"/>
        <v>19200</v>
      </c>
      <c r="I22" s="21">
        <v>920</v>
      </c>
      <c r="J22" s="43">
        <f t="shared" si="11"/>
        <v>18400</v>
      </c>
      <c r="K22" s="24"/>
      <c r="L22" s="22"/>
      <c r="M22" s="22"/>
      <c r="N22" s="22"/>
      <c r="O22" s="22"/>
      <c r="P22" s="23"/>
      <c r="Q22" s="22">
        <f t="shared" si="12"/>
        <v>976.67</v>
      </c>
      <c r="R22" s="25">
        <f t="shared" si="13"/>
        <v>3</v>
      </c>
      <c r="S22" s="25">
        <f t="shared" si="14"/>
        <v>66.583281309950479</v>
      </c>
      <c r="T22" s="26">
        <f t="shared" si="15"/>
        <v>6.8173775492183122</v>
      </c>
      <c r="U22" s="26" t="str">
        <f t="shared" si="16"/>
        <v>ОДН</v>
      </c>
      <c r="V22" s="27">
        <f t="shared" si="17"/>
        <v>19533.399999999998</v>
      </c>
    </row>
    <row r="23" spans="1:22" ht="27" customHeight="1" x14ac:dyDescent="0.3">
      <c r="A23" s="44">
        <v>11</v>
      </c>
      <c r="B23" s="46" t="s">
        <v>45</v>
      </c>
      <c r="C23" s="45" t="s">
        <v>72</v>
      </c>
      <c r="D23" s="20">
        <v>2</v>
      </c>
      <c r="E23" s="42">
        <v>4770</v>
      </c>
      <c r="F23" s="43">
        <f t="shared" si="9"/>
        <v>9540</v>
      </c>
      <c r="G23" s="21">
        <v>5900</v>
      </c>
      <c r="H23" s="23">
        <f t="shared" si="10"/>
        <v>11800</v>
      </c>
      <c r="I23" s="21">
        <v>5620</v>
      </c>
      <c r="J23" s="43">
        <f t="shared" si="11"/>
        <v>11240</v>
      </c>
      <c r="K23" s="24"/>
      <c r="L23" s="22"/>
      <c r="M23" s="22"/>
      <c r="N23" s="22"/>
      <c r="O23" s="22"/>
      <c r="P23" s="23"/>
      <c r="Q23" s="22">
        <f t="shared" si="12"/>
        <v>5430</v>
      </c>
      <c r="R23" s="25">
        <f t="shared" si="13"/>
        <v>3</v>
      </c>
      <c r="S23" s="25">
        <f t="shared" si="14"/>
        <v>588.47259919217993</v>
      </c>
      <c r="T23" s="26">
        <f t="shared" si="15"/>
        <v>10.837432765970165</v>
      </c>
      <c r="U23" s="26" t="str">
        <f t="shared" si="16"/>
        <v>ОДН</v>
      </c>
      <c r="V23" s="27">
        <f t="shared" si="17"/>
        <v>10860</v>
      </c>
    </row>
    <row r="24" spans="1:22" ht="27" customHeight="1" x14ac:dyDescent="0.3">
      <c r="A24" s="44">
        <v>12</v>
      </c>
      <c r="B24" s="46" t="s">
        <v>46</v>
      </c>
      <c r="C24" s="45" t="s">
        <v>72</v>
      </c>
      <c r="D24" s="20">
        <v>4</v>
      </c>
      <c r="E24" s="42">
        <v>2140</v>
      </c>
      <c r="F24" s="43">
        <f t="shared" si="9"/>
        <v>8560</v>
      </c>
      <c r="G24" s="21">
        <v>1400</v>
      </c>
      <c r="H24" s="23">
        <f t="shared" si="10"/>
        <v>5600</v>
      </c>
      <c r="I24" s="21">
        <v>1260</v>
      </c>
      <c r="J24" s="43">
        <f t="shared" si="11"/>
        <v>5040</v>
      </c>
      <c r="K24" s="24"/>
      <c r="L24" s="22"/>
      <c r="M24" s="22"/>
      <c r="N24" s="22"/>
      <c r="O24" s="22"/>
      <c r="P24" s="23"/>
      <c r="Q24" s="22">
        <f t="shared" si="12"/>
        <v>1600</v>
      </c>
      <c r="R24" s="25">
        <f t="shared" si="13"/>
        <v>3</v>
      </c>
      <c r="S24" s="25">
        <f t="shared" si="14"/>
        <v>472.86361670147556</v>
      </c>
      <c r="T24" s="26">
        <f t="shared" si="15"/>
        <v>29.553976043842223</v>
      </c>
      <c r="U24" s="26" t="str">
        <f t="shared" si="16"/>
        <v>ОДН</v>
      </c>
      <c r="V24" s="27">
        <f t="shared" si="17"/>
        <v>6400</v>
      </c>
    </row>
    <row r="25" spans="1:22" ht="27" customHeight="1" x14ac:dyDescent="0.3">
      <c r="A25" s="44">
        <v>13</v>
      </c>
      <c r="B25" s="46" t="s">
        <v>47</v>
      </c>
      <c r="C25" s="44" t="s">
        <v>74</v>
      </c>
      <c r="D25" s="20">
        <v>50</v>
      </c>
      <c r="E25" s="42">
        <v>875</v>
      </c>
      <c r="F25" s="43">
        <f t="shared" si="9"/>
        <v>43750</v>
      </c>
      <c r="G25" s="21">
        <v>980</v>
      </c>
      <c r="H25" s="23">
        <f t="shared" si="10"/>
        <v>49000</v>
      </c>
      <c r="I25" s="21">
        <v>836</v>
      </c>
      <c r="J25" s="43">
        <f t="shared" si="11"/>
        <v>41800</v>
      </c>
      <c r="K25" s="24"/>
      <c r="L25" s="22"/>
      <c r="M25" s="22"/>
      <c r="N25" s="22"/>
      <c r="O25" s="22"/>
      <c r="P25" s="23"/>
      <c r="Q25" s="22">
        <f t="shared" si="12"/>
        <v>897</v>
      </c>
      <c r="R25" s="25">
        <f t="shared" si="13"/>
        <v>3</v>
      </c>
      <c r="S25" s="25">
        <f t="shared" si="14"/>
        <v>74.47818472546173</v>
      </c>
      <c r="T25" s="26">
        <f t="shared" si="15"/>
        <v>8.3030306271417764</v>
      </c>
      <c r="U25" s="26" t="str">
        <f t="shared" si="16"/>
        <v>ОДН</v>
      </c>
      <c r="V25" s="27">
        <f t="shared" si="17"/>
        <v>44850</v>
      </c>
    </row>
    <row r="26" spans="1:22" ht="27" customHeight="1" x14ac:dyDescent="0.3">
      <c r="A26" s="44">
        <v>14</v>
      </c>
      <c r="B26" s="46" t="s">
        <v>48</v>
      </c>
      <c r="C26" s="45" t="s">
        <v>72</v>
      </c>
      <c r="D26" s="20">
        <v>50</v>
      </c>
      <c r="E26" s="42">
        <v>20.5</v>
      </c>
      <c r="F26" s="43">
        <f t="shared" si="9"/>
        <v>1025</v>
      </c>
      <c r="G26" s="21">
        <v>22</v>
      </c>
      <c r="H26" s="23">
        <f t="shared" si="10"/>
        <v>1100</v>
      </c>
      <c r="I26" s="21">
        <v>19</v>
      </c>
      <c r="J26" s="43">
        <f t="shared" si="11"/>
        <v>950</v>
      </c>
      <c r="K26" s="24"/>
      <c r="L26" s="22"/>
      <c r="M26" s="22"/>
      <c r="N26" s="22"/>
      <c r="O26" s="22"/>
      <c r="P26" s="23"/>
      <c r="Q26" s="22">
        <f t="shared" si="12"/>
        <v>20.5</v>
      </c>
      <c r="R26" s="25">
        <f t="shared" si="13"/>
        <v>3</v>
      </c>
      <c r="S26" s="25">
        <f t="shared" si="14"/>
        <v>1.5</v>
      </c>
      <c r="T26" s="26">
        <f t="shared" si="15"/>
        <v>7.3170731707317067</v>
      </c>
      <c r="U26" s="26" t="str">
        <f t="shared" si="16"/>
        <v>ОДН</v>
      </c>
      <c r="V26" s="27">
        <f t="shared" si="17"/>
        <v>1025</v>
      </c>
    </row>
    <row r="27" spans="1:22" ht="27" customHeight="1" x14ac:dyDescent="0.3">
      <c r="A27" s="44">
        <v>15</v>
      </c>
      <c r="B27" s="46" t="s">
        <v>48</v>
      </c>
      <c r="C27" s="45" t="s">
        <v>72</v>
      </c>
      <c r="D27" s="20">
        <v>50</v>
      </c>
      <c r="E27" s="42">
        <v>21.5</v>
      </c>
      <c r="F27" s="43">
        <f t="shared" si="9"/>
        <v>1075</v>
      </c>
      <c r="G27" s="21">
        <v>36</v>
      </c>
      <c r="H27" s="23">
        <f t="shared" si="10"/>
        <v>1800</v>
      </c>
      <c r="I27" s="21">
        <v>32</v>
      </c>
      <c r="J27" s="43">
        <f t="shared" si="11"/>
        <v>1600</v>
      </c>
      <c r="K27" s="24"/>
      <c r="L27" s="22"/>
      <c r="M27" s="22"/>
      <c r="N27" s="22"/>
      <c r="O27" s="22"/>
      <c r="P27" s="23"/>
      <c r="Q27" s="22">
        <f t="shared" si="12"/>
        <v>29.83</v>
      </c>
      <c r="R27" s="25">
        <f t="shared" si="13"/>
        <v>3</v>
      </c>
      <c r="S27" s="25">
        <f t="shared" si="14"/>
        <v>7.4888817589811092</v>
      </c>
      <c r="T27" s="26">
        <f t="shared" si="15"/>
        <v>25.105202007982264</v>
      </c>
      <c r="U27" s="26" t="str">
        <f t="shared" si="16"/>
        <v>ОДН</v>
      </c>
      <c r="V27" s="27">
        <f t="shared" si="17"/>
        <v>1491.5</v>
      </c>
    </row>
    <row r="28" spans="1:22" ht="27" customHeight="1" x14ac:dyDescent="0.3">
      <c r="A28" s="44">
        <v>16</v>
      </c>
      <c r="B28" s="46" t="s">
        <v>49</v>
      </c>
      <c r="C28" s="44" t="s">
        <v>75</v>
      </c>
      <c r="D28" s="20">
        <v>20000</v>
      </c>
      <c r="E28" s="42">
        <v>2.15</v>
      </c>
      <c r="F28" s="43">
        <f t="shared" si="9"/>
        <v>43000</v>
      </c>
      <c r="G28" s="21">
        <v>2.21</v>
      </c>
      <c r="H28" s="23">
        <f t="shared" si="10"/>
        <v>44200</v>
      </c>
      <c r="I28" s="21">
        <v>2.19</v>
      </c>
      <c r="J28" s="43">
        <f t="shared" si="11"/>
        <v>43800</v>
      </c>
      <c r="K28" s="24"/>
      <c r="L28" s="22"/>
      <c r="M28" s="22"/>
      <c r="N28" s="22"/>
      <c r="O28" s="22"/>
      <c r="P28" s="23"/>
      <c r="Q28" s="22">
        <f t="shared" si="12"/>
        <v>2.1800000000000002</v>
      </c>
      <c r="R28" s="25">
        <f t="shared" si="13"/>
        <v>3</v>
      </c>
      <c r="S28" s="25">
        <f t="shared" si="14"/>
        <v>3.0822070014844872E-2</v>
      </c>
      <c r="T28" s="26">
        <f t="shared" si="15"/>
        <v>1.413856422699306</v>
      </c>
      <c r="U28" s="26" t="str">
        <f t="shared" si="16"/>
        <v>ОДН</v>
      </c>
      <c r="V28" s="27">
        <f t="shared" si="17"/>
        <v>43600</v>
      </c>
    </row>
    <row r="29" spans="1:22" ht="27" customHeight="1" x14ac:dyDescent="0.3">
      <c r="A29" s="44">
        <v>17</v>
      </c>
      <c r="B29" s="46" t="s">
        <v>50</v>
      </c>
      <c r="C29" s="44" t="s">
        <v>75</v>
      </c>
      <c r="D29" s="20">
        <v>500</v>
      </c>
      <c r="E29" s="42">
        <v>21</v>
      </c>
      <c r="F29" s="43">
        <f t="shared" si="9"/>
        <v>10500</v>
      </c>
      <c r="G29" s="21">
        <v>28</v>
      </c>
      <c r="H29" s="23">
        <f t="shared" si="10"/>
        <v>14000</v>
      </c>
      <c r="I29" s="21">
        <v>24</v>
      </c>
      <c r="J29" s="43">
        <f t="shared" si="11"/>
        <v>12000</v>
      </c>
      <c r="K29" s="24"/>
      <c r="L29" s="22"/>
      <c r="M29" s="22"/>
      <c r="N29" s="22"/>
      <c r="O29" s="22"/>
      <c r="P29" s="23"/>
      <c r="Q29" s="22">
        <f t="shared" si="12"/>
        <v>24.33</v>
      </c>
      <c r="R29" s="25">
        <f t="shared" si="13"/>
        <v>3</v>
      </c>
      <c r="S29" s="25">
        <f t="shared" si="14"/>
        <v>3.5118869571784339</v>
      </c>
      <c r="T29" s="26">
        <f t="shared" si="15"/>
        <v>14.434389466413622</v>
      </c>
      <c r="U29" s="26" t="str">
        <f t="shared" si="16"/>
        <v>ОДН</v>
      </c>
      <c r="V29" s="27">
        <f t="shared" si="17"/>
        <v>12165</v>
      </c>
    </row>
    <row r="30" spans="1:22" ht="27" customHeight="1" x14ac:dyDescent="0.3">
      <c r="A30" s="44">
        <v>18</v>
      </c>
      <c r="B30" s="46" t="s">
        <v>51</v>
      </c>
      <c r="C30" s="45" t="s">
        <v>72</v>
      </c>
      <c r="D30" s="20">
        <v>1</v>
      </c>
      <c r="E30" s="42">
        <v>1050</v>
      </c>
      <c r="F30" s="43">
        <f t="shared" si="9"/>
        <v>1050</v>
      </c>
      <c r="G30" s="21">
        <v>1360</v>
      </c>
      <c r="H30" s="23">
        <f t="shared" si="10"/>
        <v>1360</v>
      </c>
      <c r="I30" s="21">
        <v>1200</v>
      </c>
      <c r="J30" s="43">
        <f t="shared" si="11"/>
        <v>1200</v>
      </c>
      <c r="K30" s="24"/>
      <c r="L30" s="22"/>
      <c r="M30" s="22"/>
      <c r="N30" s="22"/>
      <c r="O30" s="22"/>
      <c r="P30" s="23"/>
      <c r="Q30" s="22">
        <f t="shared" si="12"/>
        <v>1203.33</v>
      </c>
      <c r="R30" s="25">
        <f t="shared" si="13"/>
        <v>3</v>
      </c>
      <c r="S30" s="25">
        <f t="shared" si="14"/>
        <v>155.02687944353391</v>
      </c>
      <c r="T30" s="26">
        <f t="shared" si="15"/>
        <v>12.883155862775292</v>
      </c>
      <c r="U30" s="26" t="str">
        <f t="shared" si="16"/>
        <v>ОДН</v>
      </c>
      <c r="V30" s="27">
        <f t="shared" si="17"/>
        <v>1203.33</v>
      </c>
    </row>
    <row r="31" spans="1:22" ht="27" customHeight="1" x14ac:dyDescent="0.3">
      <c r="A31" s="44">
        <v>19</v>
      </c>
      <c r="B31" s="46" t="s">
        <v>51</v>
      </c>
      <c r="C31" s="45" t="s">
        <v>72</v>
      </c>
      <c r="D31" s="20">
        <v>3</v>
      </c>
      <c r="E31" s="42">
        <v>945</v>
      </c>
      <c r="F31" s="43">
        <f t="shared" si="9"/>
        <v>2835</v>
      </c>
      <c r="G31" s="21">
        <v>1020</v>
      </c>
      <c r="H31" s="23">
        <f t="shared" si="10"/>
        <v>3060</v>
      </c>
      <c r="I31" s="21">
        <v>990</v>
      </c>
      <c r="J31" s="43">
        <f t="shared" si="11"/>
        <v>2970</v>
      </c>
      <c r="K31" s="24"/>
      <c r="L31" s="22"/>
      <c r="M31" s="22"/>
      <c r="N31" s="22"/>
      <c r="O31" s="22"/>
      <c r="P31" s="23"/>
      <c r="Q31" s="22">
        <f t="shared" si="12"/>
        <v>985</v>
      </c>
      <c r="R31" s="25">
        <f t="shared" si="13"/>
        <v>3</v>
      </c>
      <c r="S31" s="25">
        <f t="shared" si="14"/>
        <v>37.749172176353746</v>
      </c>
      <c r="T31" s="26">
        <f t="shared" si="15"/>
        <v>3.8324032666348975</v>
      </c>
      <c r="U31" s="26" t="str">
        <f t="shared" si="16"/>
        <v>ОДН</v>
      </c>
      <c r="V31" s="27">
        <f t="shared" si="17"/>
        <v>2955</v>
      </c>
    </row>
    <row r="32" spans="1:22" ht="27" customHeight="1" x14ac:dyDescent="0.3">
      <c r="A32" s="44">
        <v>20</v>
      </c>
      <c r="B32" s="46" t="s">
        <v>52</v>
      </c>
      <c r="C32" s="45" t="s">
        <v>72</v>
      </c>
      <c r="D32" s="20">
        <v>200</v>
      </c>
      <c r="E32" s="42">
        <v>80</v>
      </c>
      <c r="F32" s="43">
        <f t="shared" si="9"/>
        <v>16000</v>
      </c>
      <c r="G32" s="21">
        <v>110</v>
      </c>
      <c r="H32" s="23">
        <f t="shared" si="10"/>
        <v>22000</v>
      </c>
      <c r="I32" s="21">
        <v>102</v>
      </c>
      <c r="J32" s="43">
        <f t="shared" si="11"/>
        <v>20400</v>
      </c>
      <c r="K32" s="24"/>
      <c r="L32" s="22"/>
      <c r="M32" s="22"/>
      <c r="N32" s="22"/>
      <c r="O32" s="22"/>
      <c r="P32" s="23"/>
      <c r="Q32" s="22">
        <f t="shared" si="12"/>
        <v>97.33</v>
      </c>
      <c r="R32" s="25">
        <f t="shared" si="13"/>
        <v>3</v>
      </c>
      <c r="S32" s="25">
        <f t="shared" si="14"/>
        <v>15.534907466734394</v>
      </c>
      <c r="T32" s="26">
        <f t="shared" si="15"/>
        <v>15.961067981849784</v>
      </c>
      <c r="U32" s="26" t="str">
        <f t="shared" si="16"/>
        <v>ОДН</v>
      </c>
      <c r="V32" s="27">
        <f t="shared" si="17"/>
        <v>19466</v>
      </c>
    </row>
    <row r="33" spans="1:22" ht="27" customHeight="1" x14ac:dyDescent="0.3">
      <c r="A33" s="44">
        <v>21</v>
      </c>
      <c r="B33" s="46" t="s">
        <v>53</v>
      </c>
      <c r="C33" s="44" t="s">
        <v>74</v>
      </c>
      <c r="D33" s="20">
        <v>10</v>
      </c>
      <c r="E33" s="42">
        <v>520</v>
      </c>
      <c r="F33" s="43">
        <f t="shared" si="9"/>
        <v>5200</v>
      </c>
      <c r="G33" s="21">
        <v>440</v>
      </c>
      <c r="H33" s="23">
        <f t="shared" si="10"/>
        <v>4400</v>
      </c>
      <c r="I33" s="21">
        <v>420</v>
      </c>
      <c r="J33" s="43">
        <f t="shared" si="11"/>
        <v>4200</v>
      </c>
      <c r="K33" s="24"/>
      <c r="L33" s="22"/>
      <c r="M33" s="22"/>
      <c r="N33" s="22"/>
      <c r="O33" s="22"/>
      <c r="P33" s="23"/>
      <c r="Q33" s="22">
        <f t="shared" si="12"/>
        <v>460</v>
      </c>
      <c r="R33" s="25">
        <f t="shared" si="13"/>
        <v>3</v>
      </c>
      <c r="S33" s="25">
        <f t="shared" si="14"/>
        <v>52.915026221291811</v>
      </c>
      <c r="T33" s="26">
        <f t="shared" si="15"/>
        <v>11.503266569846046</v>
      </c>
      <c r="U33" s="26" t="str">
        <f t="shared" si="16"/>
        <v>ОДН</v>
      </c>
      <c r="V33" s="27">
        <f t="shared" si="17"/>
        <v>4600</v>
      </c>
    </row>
    <row r="34" spans="1:22" ht="27" customHeight="1" x14ac:dyDescent="0.3">
      <c r="A34" s="44">
        <v>22</v>
      </c>
      <c r="B34" s="46" t="s">
        <v>70</v>
      </c>
      <c r="C34" s="44" t="s">
        <v>74</v>
      </c>
      <c r="D34" s="20">
        <v>2</v>
      </c>
      <c r="E34" s="42">
        <v>435</v>
      </c>
      <c r="F34" s="43">
        <f t="shared" si="9"/>
        <v>870</v>
      </c>
      <c r="G34" s="21">
        <v>380</v>
      </c>
      <c r="H34" s="23">
        <f t="shared" si="10"/>
        <v>760</v>
      </c>
      <c r="I34" s="21">
        <v>365</v>
      </c>
      <c r="J34" s="43">
        <f t="shared" si="11"/>
        <v>730</v>
      </c>
      <c r="K34" s="24"/>
      <c r="L34" s="22"/>
      <c r="M34" s="22"/>
      <c r="N34" s="22"/>
      <c r="O34" s="22"/>
      <c r="P34" s="23"/>
      <c r="Q34" s="22">
        <f t="shared" si="12"/>
        <v>393.33</v>
      </c>
      <c r="R34" s="25">
        <f t="shared" si="13"/>
        <v>3</v>
      </c>
      <c r="S34" s="25">
        <f t="shared" si="14"/>
        <v>36.855574205267779</v>
      </c>
      <c r="T34" s="26">
        <f t="shared" si="15"/>
        <v>9.3701406465989834</v>
      </c>
      <c r="U34" s="26" t="str">
        <f t="shared" si="16"/>
        <v>ОДН</v>
      </c>
      <c r="V34" s="27">
        <f t="shared" si="17"/>
        <v>786.66</v>
      </c>
    </row>
    <row r="35" spans="1:22" ht="27" customHeight="1" x14ac:dyDescent="0.3">
      <c r="A35" s="44">
        <v>23</v>
      </c>
      <c r="B35" s="46" t="s">
        <v>54</v>
      </c>
      <c r="C35" s="45" t="s">
        <v>74</v>
      </c>
      <c r="D35" s="20">
        <v>1</v>
      </c>
      <c r="E35" s="42">
        <v>435</v>
      </c>
      <c r="F35" s="43">
        <f t="shared" si="9"/>
        <v>435</v>
      </c>
      <c r="G35" s="21">
        <v>380</v>
      </c>
      <c r="H35" s="23">
        <f t="shared" si="10"/>
        <v>380</v>
      </c>
      <c r="I35" s="21">
        <v>365</v>
      </c>
      <c r="J35" s="43">
        <f t="shared" si="11"/>
        <v>365</v>
      </c>
      <c r="K35" s="24"/>
      <c r="L35" s="22"/>
      <c r="M35" s="22"/>
      <c r="N35" s="22"/>
      <c r="O35" s="22"/>
      <c r="P35" s="23"/>
      <c r="Q35" s="22">
        <f t="shared" si="12"/>
        <v>393.33</v>
      </c>
      <c r="R35" s="25">
        <f t="shared" si="13"/>
        <v>3</v>
      </c>
      <c r="S35" s="25">
        <f t="shared" si="14"/>
        <v>36.855574205267779</v>
      </c>
      <c r="T35" s="26">
        <f t="shared" si="15"/>
        <v>9.3701406465989834</v>
      </c>
      <c r="U35" s="26" t="str">
        <f t="shared" si="16"/>
        <v>ОДН</v>
      </c>
      <c r="V35" s="27">
        <f t="shared" si="17"/>
        <v>393.33</v>
      </c>
    </row>
    <row r="36" spans="1:22" ht="27" customHeight="1" x14ac:dyDescent="0.3">
      <c r="A36" s="44">
        <v>24</v>
      </c>
      <c r="B36" s="46" t="s">
        <v>55</v>
      </c>
      <c r="C36" s="45" t="s">
        <v>72</v>
      </c>
      <c r="D36" s="20">
        <v>300</v>
      </c>
      <c r="E36" s="42">
        <v>14.6</v>
      </c>
      <c r="F36" s="43">
        <f t="shared" si="9"/>
        <v>4380</v>
      </c>
      <c r="G36" s="21">
        <v>9.75</v>
      </c>
      <c r="H36" s="23">
        <f t="shared" si="10"/>
        <v>2925</v>
      </c>
      <c r="I36" s="21">
        <v>8.9499999999999993</v>
      </c>
      <c r="J36" s="43">
        <f t="shared" si="11"/>
        <v>2685</v>
      </c>
      <c r="K36" s="24"/>
      <c r="L36" s="22"/>
      <c r="M36" s="22"/>
      <c r="N36" s="22"/>
      <c r="O36" s="22"/>
      <c r="P36" s="23"/>
      <c r="Q36" s="22">
        <f t="shared" si="12"/>
        <v>11.1</v>
      </c>
      <c r="R36" s="25">
        <f t="shared" si="13"/>
        <v>3</v>
      </c>
      <c r="S36" s="25">
        <f t="shared" si="14"/>
        <v>3.0573681492420897</v>
      </c>
      <c r="T36" s="26">
        <f t="shared" si="15"/>
        <v>27.543857200379186</v>
      </c>
      <c r="U36" s="26" t="str">
        <f t="shared" si="16"/>
        <v>ОДН</v>
      </c>
      <c r="V36" s="27">
        <f t="shared" si="17"/>
        <v>3330</v>
      </c>
    </row>
    <row r="37" spans="1:22" ht="27" customHeight="1" x14ac:dyDescent="0.3">
      <c r="A37" s="44">
        <v>25</v>
      </c>
      <c r="B37" s="46" t="s">
        <v>56</v>
      </c>
      <c r="C37" s="45" t="s">
        <v>72</v>
      </c>
      <c r="D37" s="20">
        <v>20</v>
      </c>
      <c r="E37" s="42">
        <v>230</v>
      </c>
      <c r="F37" s="43">
        <f t="shared" si="9"/>
        <v>4600</v>
      </c>
      <c r="G37" s="21">
        <v>250</v>
      </c>
      <c r="H37" s="23">
        <f t="shared" si="10"/>
        <v>5000</v>
      </c>
      <c r="I37" s="21">
        <v>241</v>
      </c>
      <c r="J37" s="43">
        <f t="shared" si="11"/>
        <v>4820</v>
      </c>
      <c r="K37" s="24"/>
      <c r="L37" s="22"/>
      <c r="M37" s="22"/>
      <c r="N37" s="22"/>
      <c r="O37" s="22"/>
      <c r="P37" s="23"/>
      <c r="Q37" s="22">
        <f t="shared" si="12"/>
        <v>240.33</v>
      </c>
      <c r="R37" s="25">
        <f t="shared" si="13"/>
        <v>3</v>
      </c>
      <c r="S37" s="25">
        <f t="shared" si="14"/>
        <v>10.016653632825685</v>
      </c>
      <c r="T37" s="26">
        <f t="shared" si="15"/>
        <v>4.1678748524219555</v>
      </c>
      <c r="U37" s="26" t="str">
        <f t="shared" si="16"/>
        <v>ОДН</v>
      </c>
      <c r="V37" s="27">
        <f t="shared" si="17"/>
        <v>4806.6000000000004</v>
      </c>
    </row>
    <row r="38" spans="1:22" ht="27" customHeight="1" x14ac:dyDescent="0.3">
      <c r="A38" s="44">
        <v>26</v>
      </c>
      <c r="B38" s="46" t="s">
        <v>57</v>
      </c>
      <c r="C38" s="45" t="s">
        <v>72</v>
      </c>
      <c r="D38" s="20">
        <v>1000</v>
      </c>
      <c r="E38" s="42">
        <v>70</v>
      </c>
      <c r="F38" s="43">
        <f t="shared" si="9"/>
        <v>70000</v>
      </c>
      <c r="G38" s="21">
        <v>52</v>
      </c>
      <c r="H38" s="23">
        <f t="shared" si="10"/>
        <v>52000</v>
      </c>
      <c r="I38" s="21">
        <v>48</v>
      </c>
      <c r="J38" s="43">
        <f t="shared" si="11"/>
        <v>48000</v>
      </c>
      <c r="K38" s="24"/>
      <c r="L38" s="22"/>
      <c r="M38" s="22"/>
      <c r="N38" s="22"/>
      <c r="O38" s="22"/>
      <c r="P38" s="23"/>
      <c r="Q38" s="22">
        <f t="shared" si="12"/>
        <v>56.67</v>
      </c>
      <c r="R38" s="25">
        <f t="shared" si="13"/>
        <v>3</v>
      </c>
      <c r="S38" s="25">
        <f t="shared" si="14"/>
        <v>11.718931265264764</v>
      </c>
      <c r="T38" s="26">
        <f t="shared" si="15"/>
        <v>20.679250512201808</v>
      </c>
      <c r="U38" s="26" t="str">
        <f t="shared" si="16"/>
        <v>ОДН</v>
      </c>
      <c r="V38" s="27">
        <f t="shared" si="17"/>
        <v>56670</v>
      </c>
    </row>
    <row r="39" spans="1:22" ht="27" customHeight="1" x14ac:dyDescent="0.3">
      <c r="A39" s="44">
        <v>27</v>
      </c>
      <c r="B39" s="46" t="s">
        <v>58</v>
      </c>
      <c r="C39" s="45" t="s">
        <v>72</v>
      </c>
      <c r="D39" s="20">
        <v>100</v>
      </c>
      <c r="E39" s="42">
        <v>7.05</v>
      </c>
      <c r="F39" s="43">
        <f t="shared" si="9"/>
        <v>705</v>
      </c>
      <c r="G39" s="21">
        <v>14</v>
      </c>
      <c r="H39" s="23">
        <f t="shared" si="10"/>
        <v>1400</v>
      </c>
      <c r="I39" s="21">
        <v>12</v>
      </c>
      <c r="J39" s="43">
        <f t="shared" si="11"/>
        <v>1200</v>
      </c>
      <c r="K39" s="24"/>
      <c r="L39" s="22"/>
      <c r="M39" s="22"/>
      <c r="N39" s="22"/>
      <c r="O39" s="22"/>
      <c r="P39" s="23"/>
      <c r="Q39" s="22">
        <f t="shared" si="12"/>
        <v>11.02</v>
      </c>
      <c r="R39" s="25">
        <f t="shared" si="13"/>
        <v>3</v>
      </c>
      <c r="S39" s="25">
        <f t="shared" si="14"/>
        <v>3.5778275531389157</v>
      </c>
      <c r="T39" s="26">
        <f t="shared" si="15"/>
        <v>32.46667471087946</v>
      </c>
      <c r="U39" s="26" t="str">
        <f t="shared" si="16"/>
        <v>ОДН</v>
      </c>
      <c r="V39" s="27">
        <f t="shared" si="17"/>
        <v>1102</v>
      </c>
    </row>
    <row r="40" spans="1:22" ht="27" customHeight="1" x14ac:dyDescent="0.3">
      <c r="A40" s="44">
        <v>28</v>
      </c>
      <c r="B40" s="46" t="s">
        <v>59</v>
      </c>
      <c r="C40" s="45" t="s">
        <v>72</v>
      </c>
      <c r="D40" s="20">
        <v>3000</v>
      </c>
      <c r="E40" s="42">
        <v>5</v>
      </c>
      <c r="F40" s="43">
        <f t="shared" si="9"/>
        <v>15000</v>
      </c>
      <c r="G40" s="21">
        <v>4.5</v>
      </c>
      <c r="H40" s="23">
        <f t="shared" si="10"/>
        <v>13500</v>
      </c>
      <c r="I40" s="21">
        <v>4.3</v>
      </c>
      <c r="J40" s="43">
        <f t="shared" si="11"/>
        <v>12900</v>
      </c>
      <c r="K40" s="24"/>
      <c r="L40" s="22"/>
      <c r="M40" s="22"/>
      <c r="N40" s="22"/>
      <c r="O40" s="22"/>
      <c r="P40" s="23"/>
      <c r="Q40" s="22">
        <f t="shared" si="12"/>
        <v>4.5999999999999996</v>
      </c>
      <c r="R40" s="25">
        <f t="shared" si="13"/>
        <v>3</v>
      </c>
      <c r="S40" s="25">
        <f t="shared" si="14"/>
        <v>0.36055512754639901</v>
      </c>
      <c r="T40" s="26">
        <f t="shared" si="15"/>
        <v>7.8381549466608487</v>
      </c>
      <c r="U40" s="26" t="str">
        <f t="shared" si="16"/>
        <v>ОДН</v>
      </c>
      <c r="V40" s="27">
        <f t="shared" si="17"/>
        <v>13799.999999999998</v>
      </c>
    </row>
    <row r="41" spans="1:22" ht="27" customHeight="1" x14ac:dyDescent="0.3">
      <c r="A41" s="44">
        <v>29</v>
      </c>
      <c r="B41" s="46" t="s">
        <v>60</v>
      </c>
      <c r="C41" s="45" t="s">
        <v>72</v>
      </c>
      <c r="D41" s="20">
        <v>1000</v>
      </c>
      <c r="E41" s="42">
        <v>1.32</v>
      </c>
      <c r="F41" s="43">
        <f t="shared" si="9"/>
        <v>1320</v>
      </c>
      <c r="G41" s="21">
        <v>1.9</v>
      </c>
      <c r="H41" s="23">
        <f t="shared" si="10"/>
        <v>1900</v>
      </c>
      <c r="I41" s="21">
        <v>1.6</v>
      </c>
      <c r="J41" s="43">
        <f t="shared" si="11"/>
        <v>1600</v>
      </c>
      <c r="K41" s="24"/>
      <c r="L41" s="22"/>
      <c r="M41" s="22"/>
      <c r="N41" s="22"/>
      <c r="O41" s="22"/>
      <c r="P41" s="23"/>
      <c r="Q41" s="22">
        <f t="shared" si="12"/>
        <v>1.61</v>
      </c>
      <c r="R41" s="25">
        <f t="shared" si="13"/>
        <v>3</v>
      </c>
      <c r="S41" s="25">
        <f t="shared" si="14"/>
        <v>0.29008619408720565</v>
      </c>
      <c r="T41" s="26">
        <f t="shared" si="15"/>
        <v>18.017776030261221</v>
      </c>
      <c r="U41" s="26" t="str">
        <f t="shared" si="16"/>
        <v>ОДН</v>
      </c>
      <c r="V41" s="27">
        <f t="shared" si="17"/>
        <v>1610</v>
      </c>
    </row>
    <row r="42" spans="1:22" ht="27" customHeight="1" x14ac:dyDescent="0.3">
      <c r="A42" s="44">
        <v>30</v>
      </c>
      <c r="B42" s="46" t="s">
        <v>61</v>
      </c>
      <c r="C42" s="45" t="s">
        <v>72</v>
      </c>
      <c r="D42" s="20">
        <v>500</v>
      </c>
      <c r="E42" s="42">
        <v>38.75</v>
      </c>
      <c r="F42" s="43">
        <f t="shared" si="9"/>
        <v>19375</v>
      </c>
      <c r="G42" s="21">
        <v>38</v>
      </c>
      <c r="H42" s="23">
        <f t="shared" si="10"/>
        <v>19000</v>
      </c>
      <c r="I42" s="21">
        <v>35</v>
      </c>
      <c r="J42" s="43">
        <f t="shared" si="11"/>
        <v>17500</v>
      </c>
      <c r="K42" s="24"/>
      <c r="L42" s="22"/>
      <c r="M42" s="22"/>
      <c r="N42" s="22"/>
      <c r="O42" s="22"/>
      <c r="P42" s="23"/>
      <c r="Q42" s="22">
        <f t="shared" si="12"/>
        <v>37.25</v>
      </c>
      <c r="R42" s="25">
        <f t="shared" si="13"/>
        <v>3</v>
      </c>
      <c r="S42" s="25">
        <f t="shared" si="14"/>
        <v>1.984313483298443</v>
      </c>
      <c r="T42" s="26">
        <f t="shared" si="15"/>
        <v>5.3270160625461562</v>
      </c>
      <c r="U42" s="26" t="str">
        <f t="shared" si="16"/>
        <v>ОДН</v>
      </c>
      <c r="V42" s="27">
        <f t="shared" si="17"/>
        <v>18625</v>
      </c>
    </row>
    <row r="43" spans="1:22" ht="27" customHeight="1" x14ac:dyDescent="0.3">
      <c r="A43" s="44">
        <v>31</v>
      </c>
      <c r="B43" s="46" t="s">
        <v>71</v>
      </c>
      <c r="C43" s="45" t="s">
        <v>72</v>
      </c>
      <c r="D43" s="20">
        <v>3000</v>
      </c>
      <c r="E43" s="42">
        <v>11.5</v>
      </c>
      <c r="F43" s="43">
        <f t="shared" si="9"/>
        <v>34500</v>
      </c>
      <c r="G43" s="21">
        <v>15</v>
      </c>
      <c r="H43" s="23">
        <f t="shared" si="10"/>
        <v>45000</v>
      </c>
      <c r="I43" s="21">
        <v>14.3</v>
      </c>
      <c r="J43" s="43">
        <f t="shared" si="11"/>
        <v>42900</v>
      </c>
      <c r="K43" s="24"/>
      <c r="L43" s="22"/>
      <c r="M43" s="22"/>
      <c r="N43" s="22"/>
      <c r="O43" s="22"/>
      <c r="P43" s="23"/>
      <c r="Q43" s="22">
        <f t="shared" si="12"/>
        <v>13.6</v>
      </c>
      <c r="R43" s="25">
        <f t="shared" si="13"/>
        <v>3</v>
      </c>
      <c r="S43" s="25">
        <f t="shared" si="14"/>
        <v>1.8520259177452134</v>
      </c>
      <c r="T43" s="26">
        <f t="shared" si="15"/>
        <v>13.61783763047951</v>
      </c>
      <c r="U43" s="26" t="str">
        <f t="shared" si="16"/>
        <v>ОДН</v>
      </c>
      <c r="V43" s="27">
        <f t="shared" si="17"/>
        <v>40800</v>
      </c>
    </row>
    <row r="44" spans="1:22" ht="27" customHeight="1" x14ac:dyDescent="0.3">
      <c r="A44" s="44">
        <v>32</v>
      </c>
      <c r="B44" s="46" t="s">
        <v>62</v>
      </c>
      <c r="C44" s="45" t="s">
        <v>72</v>
      </c>
      <c r="D44" s="20">
        <v>50</v>
      </c>
      <c r="E44" s="42">
        <v>325</v>
      </c>
      <c r="F44" s="43">
        <f t="shared" si="9"/>
        <v>16250</v>
      </c>
      <c r="G44" s="21">
        <v>340</v>
      </c>
      <c r="H44" s="23">
        <f t="shared" si="10"/>
        <v>17000</v>
      </c>
      <c r="I44" s="21">
        <v>310</v>
      </c>
      <c r="J44" s="43">
        <f t="shared" si="11"/>
        <v>15500</v>
      </c>
      <c r="K44" s="24"/>
      <c r="L44" s="22"/>
      <c r="M44" s="22"/>
      <c r="N44" s="22"/>
      <c r="O44" s="22"/>
      <c r="P44" s="23"/>
      <c r="Q44" s="22">
        <f t="shared" si="12"/>
        <v>325</v>
      </c>
      <c r="R44" s="25">
        <f t="shared" si="13"/>
        <v>3</v>
      </c>
      <c r="S44" s="25">
        <f t="shared" si="14"/>
        <v>15</v>
      </c>
      <c r="T44" s="26">
        <f t="shared" si="15"/>
        <v>4.6153846153846159</v>
      </c>
      <c r="U44" s="26" t="str">
        <f t="shared" si="16"/>
        <v>ОДН</v>
      </c>
      <c r="V44" s="27">
        <f t="shared" si="17"/>
        <v>16250</v>
      </c>
    </row>
    <row r="45" spans="1:22" ht="27" customHeight="1" x14ac:dyDescent="0.3">
      <c r="A45" s="44">
        <v>33</v>
      </c>
      <c r="B45" s="46" t="s">
        <v>63</v>
      </c>
      <c r="C45" s="45" t="s">
        <v>72</v>
      </c>
      <c r="D45" s="20">
        <v>20000</v>
      </c>
      <c r="E45" s="42">
        <v>1.35</v>
      </c>
      <c r="F45" s="43">
        <f t="shared" si="9"/>
        <v>27000</v>
      </c>
      <c r="G45" s="21">
        <v>1.45</v>
      </c>
      <c r="H45" s="23">
        <f t="shared" si="10"/>
        <v>29000</v>
      </c>
      <c r="I45" s="21">
        <v>1.3</v>
      </c>
      <c r="J45" s="43">
        <f t="shared" si="11"/>
        <v>26000</v>
      </c>
      <c r="K45" s="24"/>
      <c r="L45" s="22"/>
      <c r="M45" s="22"/>
      <c r="N45" s="22"/>
      <c r="O45" s="22"/>
      <c r="P45" s="23"/>
      <c r="Q45" s="22">
        <f t="shared" si="12"/>
        <v>1.37</v>
      </c>
      <c r="R45" s="25">
        <f t="shared" si="13"/>
        <v>3</v>
      </c>
      <c r="S45" s="25">
        <f t="shared" si="14"/>
        <v>7.6485292703891719E-2</v>
      </c>
      <c r="T45" s="26">
        <f t="shared" si="15"/>
        <v>5.5828680805760378</v>
      </c>
      <c r="U45" s="26" t="str">
        <f t="shared" si="16"/>
        <v>ОДН</v>
      </c>
      <c r="V45" s="27">
        <f t="shared" si="17"/>
        <v>27400.000000000004</v>
      </c>
    </row>
    <row r="46" spans="1:22" ht="27" customHeight="1" x14ac:dyDescent="0.3">
      <c r="A46" s="44">
        <v>34</v>
      </c>
      <c r="B46" s="46" t="s">
        <v>64</v>
      </c>
      <c r="C46" s="45" t="s">
        <v>72</v>
      </c>
      <c r="D46" s="20">
        <v>200</v>
      </c>
      <c r="E46" s="42">
        <v>34</v>
      </c>
      <c r="F46" s="43">
        <f t="shared" si="9"/>
        <v>6800</v>
      </c>
      <c r="G46" s="21">
        <v>52</v>
      </c>
      <c r="H46" s="23">
        <f t="shared" si="10"/>
        <v>10400</v>
      </c>
      <c r="I46" s="21">
        <v>49</v>
      </c>
      <c r="J46" s="43">
        <f t="shared" si="11"/>
        <v>9800</v>
      </c>
      <c r="K46" s="24"/>
      <c r="L46" s="22"/>
      <c r="M46" s="22"/>
      <c r="N46" s="22"/>
      <c r="O46" s="22"/>
      <c r="P46" s="23"/>
      <c r="Q46" s="22">
        <f t="shared" si="12"/>
        <v>45</v>
      </c>
      <c r="R46" s="25">
        <f t="shared" si="13"/>
        <v>3</v>
      </c>
      <c r="S46" s="25">
        <f t="shared" si="14"/>
        <v>9.6436507609929549</v>
      </c>
      <c r="T46" s="26">
        <f t="shared" si="15"/>
        <v>21.430335024428789</v>
      </c>
      <c r="U46" s="26" t="str">
        <f t="shared" si="16"/>
        <v>ОДН</v>
      </c>
      <c r="V46" s="27">
        <f t="shared" si="17"/>
        <v>9000</v>
      </c>
    </row>
    <row r="47" spans="1:22" ht="27" customHeight="1" x14ac:dyDescent="0.3">
      <c r="A47" s="44">
        <v>35</v>
      </c>
      <c r="B47" s="46" t="s">
        <v>65</v>
      </c>
      <c r="C47" s="44" t="s">
        <v>74</v>
      </c>
      <c r="D47" s="20">
        <v>1</v>
      </c>
      <c r="E47" s="42">
        <v>695</v>
      </c>
      <c r="F47" s="43">
        <f t="shared" si="9"/>
        <v>695</v>
      </c>
      <c r="G47" s="21">
        <v>620</v>
      </c>
      <c r="H47" s="23">
        <f t="shared" si="10"/>
        <v>620</v>
      </c>
      <c r="I47" s="21">
        <v>612</v>
      </c>
      <c r="J47" s="43">
        <f t="shared" si="11"/>
        <v>612</v>
      </c>
      <c r="K47" s="24"/>
      <c r="L47" s="22"/>
      <c r="M47" s="22"/>
      <c r="N47" s="22"/>
      <c r="O47" s="22"/>
      <c r="P47" s="23"/>
      <c r="Q47" s="22">
        <f t="shared" si="12"/>
        <v>642.33000000000004</v>
      </c>
      <c r="R47" s="25">
        <f t="shared" si="13"/>
        <v>3</v>
      </c>
      <c r="S47" s="25">
        <f t="shared" si="14"/>
        <v>45.78573303988918</v>
      </c>
      <c r="T47" s="26">
        <f t="shared" si="15"/>
        <v>7.1280701570671106</v>
      </c>
      <c r="U47" s="26" t="str">
        <f t="shared" si="16"/>
        <v>ОДН</v>
      </c>
      <c r="V47" s="27">
        <f t="shared" si="17"/>
        <v>642.33000000000004</v>
      </c>
    </row>
    <row r="48" spans="1:22" ht="27" customHeight="1" x14ac:dyDescent="0.3">
      <c r="A48" s="44">
        <v>36</v>
      </c>
      <c r="B48" s="46" t="s">
        <v>66</v>
      </c>
      <c r="C48" s="45" t="s">
        <v>72</v>
      </c>
      <c r="D48" s="20">
        <v>100</v>
      </c>
      <c r="E48" s="42">
        <v>4</v>
      </c>
      <c r="F48" s="43">
        <f t="shared" si="9"/>
        <v>400</v>
      </c>
      <c r="G48" s="21">
        <v>3.4</v>
      </c>
      <c r="H48" s="23">
        <f t="shared" si="10"/>
        <v>340</v>
      </c>
      <c r="I48" s="42">
        <v>3.35</v>
      </c>
      <c r="J48" s="43">
        <f t="shared" si="11"/>
        <v>335</v>
      </c>
      <c r="K48" s="24"/>
      <c r="L48" s="22"/>
      <c r="M48" s="22"/>
      <c r="N48" s="22"/>
      <c r="O48" s="22"/>
      <c r="P48" s="23"/>
      <c r="Q48" s="22">
        <f t="shared" si="12"/>
        <v>3.58</v>
      </c>
      <c r="R48" s="25">
        <f t="shared" si="13"/>
        <v>3</v>
      </c>
      <c r="S48" s="25">
        <f t="shared" si="14"/>
        <v>0.36173194495371847</v>
      </c>
      <c r="T48" s="26">
        <f t="shared" si="15"/>
        <v>10.104244272450236</v>
      </c>
      <c r="U48" s="26" t="str">
        <f t="shared" si="16"/>
        <v>ОДН</v>
      </c>
      <c r="V48" s="27">
        <f t="shared" si="17"/>
        <v>358</v>
      </c>
    </row>
    <row r="49" spans="1:23" ht="27" customHeight="1" x14ac:dyDescent="0.3">
      <c r="A49" s="44">
        <v>37</v>
      </c>
      <c r="B49" s="46" t="s">
        <v>67</v>
      </c>
      <c r="C49" s="45" t="s">
        <v>72</v>
      </c>
      <c r="D49" s="20">
        <v>1000</v>
      </c>
      <c r="E49" s="42">
        <v>1</v>
      </c>
      <c r="F49" s="43">
        <f t="shared" si="9"/>
        <v>1000</v>
      </c>
      <c r="G49" s="21">
        <v>1.2</v>
      </c>
      <c r="H49" s="23">
        <f t="shared" si="10"/>
        <v>1200</v>
      </c>
      <c r="I49" s="42">
        <v>1.1499999999999999</v>
      </c>
      <c r="J49" s="43">
        <f t="shared" si="11"/>
        <v>1150</v>
      </c>
      <c r="K49" s="24"/>
      <c r="L49" s="22"/>
      <c r="M49" s="22"/>
      <c r="N49" s="22"/>
      <c r="O49" s="22"/>
      <c r="P49" s="23"/>
      <c r="Q49" s="22">
        <f t="shared" si="12"/>
        <v>1.1200000000000001</v>
      </c>
      <c r="R49" s="25">
        <f t="shared" si="13"/>
        <v>3</v>
      </c>
      <c r="S49" s="25">
        <f t="shared" si="14"/>
        <v>0.10416333327999827</v>
      </c>
      <c r="T49" s="26">
        <f t="shared" si="15"/>
        <v>9.3002976142855598</v>
      </c>
      <c r="U49" s="26" t="str">
        <f t="shared" si="16"/>
        <v>ОДН</v>
      </c>
      <c r="V49" s="27">
        <f t="shared" si="17"/>
        <v>1120</v>
      </c>
    </row>
    <row r="50" spans="1:23" ht="27" customHeight="1" x14ac:dyDescent="0.3">
      <c r="A50" s="44">
        <v>38</v>
      </c>
      <c r="B50" s="46" t="s">
        <v>68</v>
      </c>
      <c r="C50" s="45" t="s">
        <v>72</v>
      </c>
      <c r="D50" s="20">
        <v>240</v>
      </c>
      <c r="E50" s="42">
        <v>3.15</v>
      </c>
      <c r="F50" s="43">
        <f t="shared" si="9"/>
        <v>756</v>
      </c>
      <c r="G50" s="21">
        <v>3.5</v>
      </c>
      <c r="H50" s="23">
        <f t="shared" si="10"/>
        <v>840</v>
      </c>
      <c r="I50" s="42">
        <v>3.45</v>
      </c>
      <c r="J50" s="43">
        <f t="shared" si="11"/>
        <v>828</v>
      </c>
      <c r="K50" s="24"/>
      <c r="L50" s="22"/>
      <c r="M50" s="22"/>
      <c r="N50" s="22"/>
      <c r="O50" s="22"/>
      <c r="P50" s="23"/>
      <c r="Q50" s="22">
        <f t="shared" si="12"/>
        <v>3.37</v>
      </c>
      <c r="R50" s="25">
        <f t="shared" si="13"/>
        <v>3</v>
      </c>
      <c r="S50" s="25">
        <f t="shared" si="14"/>
        <v>0.18934096228761496</v>
      </c>
      <c r="T50" s="26">
        <f t="shared" si="15"/>
        <v>5.6184261806413938</v>
      </c>
      <c r="U50" s="26" t="str">
        <f t="shared" si="16"/>
        <v>ОДН</v>
      </c>
      <c r="V50" s="27">
        <f t="shared" si="17"/>
        <v>808.80000000000007</v>
      </c>
    </row>
    <row r="51" spans="1:23" ht="27" customHeight="1" x14ac:dyDescent="0.3">
      <c r="A51" s="44">
        <v>39</v>
      </c>
      <c r="B51" s="46" t="s">
        <v>68</v>
      </c>
      <c r="C51" s="45" t="s">
        <v>72</v>
      </c>
      <c r="D51" s="20">
        <v>1080</v>
      </c>
      <c r="E51" s="42">
        <v>3.3</v>
      </c>
      <c r="F51" s="43">
        <f t="shared" si="9"/>
        <v>3564</v>
      </c>
      <c r="G51" s="21">
        <v>3.7</v>
      </c>
      <c r="H51" s="23">
        <f t="shared" si="10"/>
        <v>3996</v>
      </c>
      <c r="I51" s="42">
        <v>3.5</v>
      </c>
      <c r="J51" s="43">
        <f t="shared" si="11"/>
        <v>3780</v>
      </c>
      <c r="K51" s="24"/>
      <c r="L51" s="22"/>
      <c r="M51" s="22"/>
      <c r="N51" s="22"/>
      <c r="O51" s="22"/>
      <c r="P51" s="23"/>
      <c r="Q51" s="22">
        <f t="shared" si="12"/>
        <v>3.5</v>
      </c>
      <c r="R51" s="25">
        <f t="shared" si="13"/>
        <v>3</v>
      </c>
      <c r="S51" s="25">
        <f t="shared" si="14"/>
        <v>0.20000000000000018</v>
      </c>
      <c r="T51" s="26">
        <f t="shared" si="15"/>
        <v>5.7142857142857197</v>
      </c>
      <c r="U51" s="26" t="str">
        <f t="shared" si="16"/>
        <v>ОДН</v>
      </c>
      <c r="V51" s="27">
        <f t="shared" si="17"/>
        <v>3780</v>
      </c>
    </row>
    <row r="52" spans="1:23" ht="27" customHeight="1" x14ac:dyDescent="0.3">
      <c r="A52" s="44">
        <v>40</v>
      </c>
      <c r="B52" s="46" t="s">
        <v>68</v>
      </c>
      <c r="C52" s="45" t="s">
        <v>72</v>
      </c>
      <c r="D52" s="20">
        <v>540</v>
      </c>
      <c r="E52" s="42">
        <v>4.8</v>
      </c>
      <c r="F52" s="43">
        <f t="shared" si="9"/>
        <v>2592</v>
      </c>
      <c r="G52" s="21">
        <v>5.45</v>
      </c>
      <c r="H52" s="23">
        <f t="shared" si="10"/>
        <v>2943</v>
      </c>
      <c r="I52" s="42">
        <v>5.3</v>
      </c>
      <c r="J52" s="43">
        <f t="shared" si="11"/>
        <v>2862</v>
      </c>
      <c r="K52" s="24"/>
      <c r="L52" s="22"/>
      <c r="M52" s="22"/>
      <c r="N52" s="22"/>
      <c r="O52" s="22"/>
      <c r="P52" s="23"/>
      <c r="Q52" s="22">
        <f t="shared" si="12"/>
        <v>5.18</v>
      </c>
      <c r="R52" s="25">
        <f t="shared" si="13"/>
        <v>3</v>
      </c>
      <c r="S52" s="25">
        <f t="shared" si="14"/>
        <v>0.34036744850235029</v>
      </c>
      <c r="T52" s="26">
        <f t="shared" si="15"/>
        <v>6.5708001641380367</v>
      </c>
      <c r="U52" s="26" t="str">
        <f t="shared" si="16"/>
        <v>ОДН</v>
      </c>
      <c r="V52" s="27">
        <f t="shared" si="17"/>
        <v>2797.2</v>
      </c>
    </row>
    <row r="53" spans="1:23" ht="27" customHeight="1" x14ac:dyDescent="0.3">
      <c r="A53" s="44">
        <v>41</v>
      </c>
      <c r="B53" s="46" t="s">
        <v>69</v>
      </c>
      <c r="C53" s="45" t="s">
        <v>72</v>
      </c>
      <c r="D53" s="20">
        <v>50</v>
      </c>
      <c r="E53" s="42">
        <v>980</v>
      </c>
      <c r="F53" s="43">
        <f t="shared" si="9"/>
        <v>49000</v>
      </c>
      <c r="G53" s="21">
        <v>990</v>
      </c>
      <c r="H53" s="23">
        <f t="shared" si="10"/>
        <v>49500</v>
      </c>
      <c r="I53" s="42">
        <v>760</v>
      </c>
      <c r="J53" s="43">
        <f t="shared" si="11"/>
        <v>38000</v>
      </c>
      <c r="K53" s="24"/>
      <c r="L53" s="22"/>
      <c r="M53" s="22"/>
      <c r="N53" s="22"/>
      <c r="O53" s="22"/>
      <c r="P53" s="23"/>
      <c r="Q53" s="22">
        <f t="shared" si="12"/>
        <v>910</v>
      </c>
      <c r="R53" s="25">
        <f t="shared" si="13"/>
        <v>3</v>
      </c>
      <c r="S53" s="25">
        <f t="shared" si="14"/>
        <v>130</v>
      </c>
      <c r="T53" s="26">
        <f t="shared" si="15"/>
        <v>14.285714285714285</v>
      </c>
      <c r="U53" s="26" t="str">
        <f t="shared" si="16"/>
        <v>ОДН</v>
      </c>
      <c r="V53" s="27">
        <f t="shared" si="17"/>
        <v>45500</v>
      </c>
    </row>
    <row r="54" spans="1:23" s="28" customFormat="1" ht="27.75" customHeight="1" x14ac:dyDescent="0.3">
      <c r="A54" s="59" t="s">
        <v>26</v>
      </c>
      <c r="B54" s="59"/>
      <c r="C54" s="29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2">
        <f>SUMIF(V13:V53,"&gt;0")</f>
        <v>685754.19000000006</v>
      </c>
      <c r="W54" s="1"/>
    </row>
    <row r="55" spans="1:23" s="33" customFormat="1" x14ac:dyDescent="0.25">
      <c r="A55" s="34"/>
      <c r="S55" s="35"/>
    </row>
    <row r="56" spans="1:23" x14ac:dyDescent="0.3">
      <c r="A56" s="60" t="s">
        <v>27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2"/>
    </row>
    <row r="57" spans="1:23" ht="52.5" customHeight="1" x14ac:dyDescent="0.3">
      <c r="A57" s="63" t="s">
        <v>33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5"/>
    </row>
    <row r="58" spans="1:23" ht="100.5" customHeight="1" x14ac:dyDescent="0.3">
      <c r="A58" s="56" t="s">
        <v>28</v>
      </c>
      <c r="B58" s="57"/>
      <c r="C58" s="58" t="s">
        <v>29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1:23" ht="57.75" customHeight="1" x14ac:dyDescent="0.3">
      <c r="A59" s="56" t="s">
        <v>30</v>
      </c>
      <c r="B59" s="57"/>
      <c r="C59" s="58" t="s">
        <v>31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1:23" ht="44.25" customHeight="1" x14ac:dyDescent="0.3">
      <c r="A60" s="56" t="s">
        <v>18</v>
      </c>
      <c r="B60" s="57"/>
      <c r="C60" s="58" t="s">
        <v>32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3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3" x14ac:dyDescent="0.3">
      <c r="B62" s="37"/>
      <c r="C62" s="37"/>
      <c r="D62" s="38"/>
      <c r="E62" s="39"/>
      <c r="F62" s="4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1"/>
      <c r="S62" s="39"/>
      <c r="T62" s="39"/>
      <c r="U62" s="39"/>
      <c r="V62" s="39"/>
    </row>
  </sheetData>
  <mergeCells count="36">
    <mergeCell ref="A59:B59"/>
    <mergeCell ref="C59:V59"/>
    <mergeCell ref="A60:B60"/>
    <mergeCell ref="C60:V60"/>
    <mergeCell ref="A54:B54"/>
    <mergeCell ref="A56:V56"/>
    <mergeCell ref="A57:V57"/>
    <mergeCell ref="A58:B58"/>
    <mergeCell ref="C58:V58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404F-EA9E-4026-8DED-E7816976AA54}">
  <dimension ref="A1:A41"/>
  <sheetViews>
    <sheetView workbookViewId="0">
      <selection activeCell="A41" sqref="A1:A41"/>
    </sheetView>
  </sheetViews>
  <sheetFormatPr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37</v>
      </c>
    </row>
    <row r="4" spans="1:1" x14ac:dyDescent="0.3">
      <c r="A4" t="s">
        <v>38</v>
      </c>
    </row>
    <row r="5" spans="1:1" x14ac:dyDescent="0.3">
      <c r="A5" t="s">
        <v>39</v>
      </c>
    </row>
    <row r="6" spans="1:1" x14ac:dyDescent="0.3">
      <c r="A6" t="s">
        <v>40</v>
      </c>
    </row>
    <row r="7" spans="1:1" x14ac:dyDescent="0.3">
      <c r="A7" t="s">
        <v>41</v>
      </c>
    </row>
    <row r="8" spans="1:1" x14ac:dyDescent="0.3">
      <c r="A8" t="s">
        <v>42</v>
      </c>
    </row>
    <row r="9" spans="1:1" x14ac:dyDescent="0.3">
      <c r="A9" t="s">
        <v>43</v>
      </c>
    </row>
    <row r="10" spans="1:1" x14ac:dyDescent="0.3">
      <c r="A10" t="s">
        <v>44</v>
      </c>
    </row>
    <row r="11" spans="1:1" x14ac:dyDescent="0.3">
      <c r="A11" t="s">
        <v>45</v>
      </c>
    </row>
    <row r="12" spans="1:1" x14ac:dyDescent="0.3">
      <c r="A12" t="s">
        <v>46</v>
      </c>
    </row>
    <row r="13" spans="1:1" x14ac:dyDescent="0.3">
      <c r="A13" t="s">
        <v>47</v>
      </c>
    </row>
    <row r="14" spans="1:1" x14ac:dyDescent="0.3">
      <c r="A14" t="s">
        <v>48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51</v>
      </c>
    </row>
    <row r="20" spans="1:1" x14ac:dyDescent="0.3">
      <c r="A20" t="s">
        <v>52</v>
      </c>
    </row>
    <row r="21" spans="1:1" x14ac:dyDescent="0.3">
      <c r="A21" t="s">
        <v>53</v>
      </c>
    </row>
    <row r="22" spans="1:1" x14ac:dyDescent="0.3">
      <c r="A22" t="s">
        <v>70</v>
      </c>
    </row>
    <row r="23" spans="1:1" x14ac:dyDescent="0.3">
      <c r="A23" t="s">
        <v>54</v>
      </c>
    </row>
    <row r="24" spans="1:1" x14ac:dyDescent="0.3">
      <c r="A24" t="s">
        <v>55</v>
      </c>
    </row>
    <row r="25" spans="1:1" x14ac:dyDescent="0.3">
      <c r="A25" t="s">
        <v>56</v>
      </c>
    </row>
    <row r="26" spans="1:1" x14ac:dyDescent="0.3">
      <c r="A26" t="s">
        <v>57</v>
      </c>
    </row>
    <row r="27" spans="1:1" x14ac:dyDescent="0.3">
      <c r="A27" t="s">
        <v>58</v>
      </c>
    </row>
    <row r="28" spans="1:1" x14ac:dyDescent="0.3">
      <c r="A28" t="s">
        <v>59</v>
      </c>
    </row>
    <row r="29" spans="1:1" x14ac:dyDescent="0.3">
      <c r="A29" t="s">
        <v>60</v>
      </c>
    </row>
    <row r="30" spans="1:1" x14ac:dyDescent="0.3">
      <c r="A30" t="s">
        <v>61</v>
      </c>
    </row>
    <row r="31" spans="1:1" x14ac:dyDescent="0.3">
      <c r="A31" t="s">
        <v>71</v>
      </c>
    </row>
    <row r="32" spans="1:1" x14ac:dyDescent="0.3">
      <c r="A32" t="s">
        <v>62</v>
      </c>
    </row>
    <row r="33" spans="1:1" x14ac:dyDescent="0.3">
      <c r="A33" t="s">
        <v>63</v>
      </c>
    </row>
    <row r="34" spans="1:1" x14ac:dyDescent="0.3">
      <c r="A34" t="s">
        <v>64</v>
      </c>
    </row>
    <row r="35" spans="1:1" x14ac:dyDescent="0.3">
      <c r="A35" t="s">
        <v>65</v>
      </c>
    </row>
    <row r="36" spans="1:1" x14ac:dyDescent="0.3">
      <c r="A36" t="s">
        <v>66</v>
      </c>
    </row>
    <row r="37" spans="1:1" x14ac:dyDescent="0.3">
      <c r="A37" t="s">
        <v>67</v>
      </c>
    </row>
    <row r="38" spans="1:1" x14ac:dyDescent="0.3">
      <c r="A38" t="s">
        <v>68</v>
      </c>
    </row>
    <row r="39" spans="1:1" x14ac:dyDescent="0.3">
      <c r="A39" t="s">
        <v>68</v>
      </c>
    </row>
    <row r="40" spans="1:1" x14ac:dyDescent="0.3">
      <c r="A40" t="s">
        <v>68</v>
      </c>
    </row>
    <row r="41" spans="1:1" x14ac:dyDescent="0.3">
      <c r="A4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Обоснование НМЦД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 </cp:lastModifiedBy>
  <cp:revision>3</cp:revision>
  <dcterms:created xsi:type="dcterms:W3CDTF">2021-01-18T05:46:41Z</dcterms:created>
  <dcterms:modified xsi:type="dcterms:W3CDTF">2025-04-29T12:46:52Z</dcterms:modified>
</cp:coreProperties>
</file>