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uratovDR\Desktop\Перевозка сенажа, силоса\"/>
    </mc:Choice>
  </mc:AlternateContent>
  <xr:revisionPtr revIDLastSave="0" documentId="13_ncr:1_{AA618A17-375E-4BD4-8C12-0A04392376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 (2)" sheetId="1" r:id="rId1"/>
    <sheet name="Лист2" sheetId="3" r:id="rId2"/>
    <sheet name="Лист3" sheetId="4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H9" i="1" l="1"/>
  <c r="G9" i="1"/>
  <c r="F9" i="1"/>
  <c r="I6" i="1"/>
  <c r="J6" i="1" s="1"/>
  <c r="K6" i="1" s="1"/>
  <c r="I7" i="1"/>
  <c r="J7" i="1" s="1"/>
  <c r="K7" i="1" s="1"/>
  <c r="I8" i="1"/>
  <c r="J8" i="1" s="1"/>
  <c r="K8" i="1" s="1"/>
  <c r="L4" i="1"/>
  <c r="I5" i="1"/>
  <c r="L5" i="1" s="1"/>
  <c r="L8" i="1" l="1"/>
  <c r="L6" i="1"/>
  <c r="L7" i="1"/>
  <c r="J5" i="1"/>
  <c r="K5" i="1" s="1"/>
  <c r="J4" i="1"/>
  <c r="K4" i="1" s="1"/>
  <c r="L9" i="1" l="1"/>
  <c r="I11" i="1" s="1"/>
</calcChain>
</file>

<file path=xl/sharedStrings.xml><?xml version="1.0" encoding="utf-8"?>
<sst xmlns="http://schemas.openxmlformats.org/spreadsheetml/2006/main" count="27" uniqueCount="27">
  <si>
    <t>№</t>
  </si>
  <si>
    <t>Минимальная арифметичес кая&lt;ц&gt;</t>
  </si>
  <si>
    <t>Среднее квадр. отклон.</t>
  </si>
  <si>
    <t>Коэф. Вариации (%)</t>
  </si>
  <si>
    <t>НМЦК</t>
  </si>
  <si>
    <t>Итого</t>
  </si>
  <si>
    <t>В результате проведенного расчета Н(М)ЦК составила:</t>
  </si>
  <si>
    <t>Так как в расчете использованы цены на товары, полученные в ответ на запросы ценовой информации, корректировка условий не производится.
  В целях определения однородности совокупности значений выявленных цен, используемых в расчете НМЦК, определен коэффициент вариации.Совокупность значений, используемых в расчете, при определении НМЦК  однородна.</t>
  </si>
  <si>
    <t xml:space="preserve">Коэффициент вариации цены определяется по следующей формуле:
где:
V - коэффициент вариации;
  - среднее квадратичное отклонение;
  - цена единицы товара, работы, услуги, указанная в источнике с номером i;
&lt;ц&gt; - минимальная арифметическая величина цены единицы товара, работы, услуги;
n - количество значений, используемых в расчете.
</t>
  </si>
  <si>
    <t>Выполнил</t>
  </si>
  <si>
    <t xml:space="preserve"> </t>
  </si>
  <si>
    <t>Кол-во ком. пред., n</t>
  </si>
  <si>
    <t>Ед. изм.</t>
  </si>
  <si>
    <t>Кол-во</t>
  </si>
  <si>
    <t>Наименование товара</t>
  </si>
  <si>
    <t xml:space="preserve">руб. (с НДС) </t>
  </si>
  <si>
    <t xml:space="preserve">Цена единицы товара (руб. с НДС) </t>
  </si>
  <si>
    <t>Садыков М.М.</t>
  </si>
  <si>
    <t>Источник Б/Н от Б/Д</t>
  </si>
  <si>
    <t>Источник счет №22 от 23.08.2025</t>
  </si>
  <si>
    <t>тонна</t>
  </si>
  <si>
    <t>Бензин неэтилированный марки АИ-92-К5 по ГОСТ 32513-2013</t>
  </si>
  <si>
    <t xml:space="preserve">НМЦК методом сопоставления рыночных цен определяется по формуле:
где:
 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  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услуг, определяемых в соответствии с настоящим разделом. Итоговые результаты в таблице округлены с точностью до сотых аналогично примеру определения и обоснования НМЦК методом сопоставимых рыночных цен, приведенному в приложении №3 к Методическим рекомендациям.
</t>
  </si>
  <si>
    <t>грузоперевозки</t>
  </si>
  <si>
    <t>Источник КП б/н от 16.04.2025 г.</t>
  </si>
  <si>
    <t>ч</t>
  </si>
  <si>
    <r>
      <rPr>
        <sz val="14"/>
        <rFont val="Arial1"/>
        <charset val="204"/>
      </rPr>
      <t xml:space="preserve">             Обоснование максимальной суммы договора на грузоперевозки сенажа</t>
    </r>
    <r>
      <rPr>
        <b/>
        <sz val="11"/>
        <rFont val="Arial1"/>
      </rPr>
      <t xml:space="preserve">
</t>
    </r>
    <r>
      <rPr>
        <sz val="10"/>
        <rFont val="Arial1"/>
      </rPr>
      <t xml:space="preserve">  Начальная (максимальная) цена  рассчитана с применением метода сопоставления рыночных цен представленных от 2-х потенциальных поставщиков.
  На основе собранных данных произведен расчет рыночной цены по ценам поставщиков и приведен в таблице.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</si>
</sst>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руб.-419];[Red]\-#,##0.00\ [$руб.-419]"/>
    <numFmt numFmtId="165" formatCode="#,##0.00\ _₽"/>
  </numFmts>
  <fonts count="21">
    <font>
      <sz val="10"/>
      <color theme="1"/>
      <name val="Arial"/>
    </font>
    <font>
      <sz val="11"/>
      <name val="Calibri"/>
      <family val="2"/>
      <charset val="204"/>
    </font>
    <font>
      <b/>
      <i/>
      <sz val="16"/>
      <name val="Arial"/>
      <family val="2"/>
      <charset val="204"/>
    </font>
    <font>
      <b/>
      <i/>
      <u/>
      <sz val="11"/>
      <name val="Arial"/>
      <family val="2"/>
      <charset val="204"/>
    </font>
    <font>
      <sz val="10"/>
      <name val="Arial1"/>
    </font>
    <font>
      <sz val="8"/>
      <name val="Arial"/>
      <family val="2"/>
      <charset val="204"/>
    </font>
    <font>
      <sz val="8"/>
      <name val="Arial1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1"/>
    </font>
    <font>
      <sz val="8"/>
      <name val="Arial1"/>
      <charset val="204"/>
    </font>
    <font>
      <sz val="8"/>
      <color theme="1"/>
      <name val="Arial"/>
      <family val="2"/>
      <charset val="204"/>
    </font>
    <font>
      <sz val="8"/>
      <color indexed="64"/>
      <name val="Arial"/>
      <family val="2"/>
      <charset val="204"/>
    </font>
    <font>
      <sz val="14"/>
      <name val="Arial1"/>
      <charset val="204"/>
    </font>
    <font>
      <sz val="10"/>
      <name val="Arial1"/>
      <charset val="204"/>
    </font>
    <font>
      <sz val="10"/>
      <color theme="1"/>
      <name val="Arial"/>
      <family val="2"/>
      <charset val="204"/>
    </font>
    <font>
      <sz val="12"/>
      <name val="Arial1"/>
      <charset val="204"/>
    </font>
    <font>
      <sz val="12"/>
      <color rgb="FF111111"/>
      <name val="Arial1"/>
      <charset val="204"/>
    </font>
    <font>
      <sz val="12"/>
      <color theme="1"/>
      <name val="Arial"/>
      <family val="2"/>
      <charset val="204"/>
    </font>
    <font>
      <sz val="9"/>
      <name val="Arial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  <xf numFmtId="43" fontId="16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6"/>
    <xf numFmtId="0" fontId="4" fillId="0" borderId="0" xfId="6" applyAlignment="1">
      <alignment vertical="center"/>
    </xf>
    <xf numFmtId="0" fontId="4" fillId="0" borderId="3" xfId="6" applyBorder="1"/>
    <xf numFmtId="0" fontId="7" fillId="0" borderId="0" xfId="6" applyFont="1"/>
    <xf numFmtId="0" fontId="4" fillId="0" borderId="0" xfId="6" applyAlignment="1">
      <alignment horizontal="center" vertical="top"/>
    </xf>
    <xf numFmtId="0" fontId="7" fillId="0" borderId="0" xfId="6" applyFont="1" applyAlignment="1">
      <alignment horizontal="center" vertical="top"/>
    </xf>
    <xf numFmtId="4" fontId="8" fillId="0" borderId="0" xfId="6" applyNumberFormat="1" applyFont="1" applyAlignment="1">
      <alignment vertical="top"/>
    </xf>
    <xf numFmtId="0" fontId="9" fillId="0" borderId="0" xfId="6" applyFont="1" applyAlignment="1">
      <alignment vertical="top"/>
    </xf>
    <xf numFmtId="0" fontId="7" fillId="0" borderId="0" xfId="6" applyFont="1" applyAlignment="1">
      <alignment vertical="top"/>
    </xf>
    <xf numFmtId="0" fontId="1" fillId="0" borderId="0" xfId="1"/>
    <xf numFmtId="0" fontId="5" fillId="0" borderId="5" xfId="6" applyFont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65" fontId="13" fillId="0" borderId="5" xfId="6" applyNumberFormat="1" applyFont="1" applyBorder="1" applyAlignment="1">
      <alignment horizontal="center" vertical="center" wrapText="1"/>
    </xf>
    <xf numFmtId="2" fontId="13" fillId="0" borderId="5" xfId="6" applyNumberFormat="1" applyFont="1" applyBorder="1" applyAlignment="1">
      <alignment horizontal="center" vertical="center" wrapText="1"/>
    </xf>
    <xf numFmtId="165" fontId="13" fillId="0" borderId="4" xfId="6" applyNumberFormat="1" applyFont="1" applyBorder="1" applyAlignment="1">
      <alignment horizontal="center" vertical="center" wrapText="1"/>
    </xf>
    <xf numFmtId="43" fontId="5" fillId="0" borderId="5" xfId="7" applyFont="1" applyBorder="1" applyAlignment="1">
      <alignment horizontal="left" vertical="center" wrapText="1"/>
    </xf>
    <xf numFmtId="165" fontId="13" fillId="0" borderId="8" xfId="6" applyNumberFormat="1" applyFont="1" applyBorder="1" applyAlignment="1">
      <alignment horizontal="center" vertical="center" wrapText="1"/>
    </xf>
    <xf numFmtId="165" fontId="13" fillId="0" borderId="9" xfId="6" applyNumberFormat="1" applyFont="1" applyBorder="1" applyAlignment="1">
      <alignment horizontal="center" vertical="center" wrapText="1"/>
    </xf>
    <xf numFmtId="165" fontId="13" fillId="0" borderId="5" xfId="6" applyNumberFormat="1" applyFont="1" applyBorder="1" applyAlignment="1">
      <alignment vertical="center" wrapText="1"/>
    </xf>
    <xf numFmtId="43" fontId="12" fillId="0" borderId="5" xfId="7" applyFont="1" applyBorder="1" applyAlignment="1">
      <alignment horizontal="center" vertical="center" wrapText="1"/>
    </xf>
    <xf numFmtId="0" fontId="17" fillId="0" borderId="0" xfId="6" applyFont="1"/>
    <xf numFmtId="0" fontId="18" fillId="0" borderId="0" xfId="6" applyFont="1"/>
    <xf numFmtId="0" fontId="19" fillId="0" borderId="0" xfId="0" applyFont="1"/>
    <xf numFmtId="0" fontId="11" fillId="0" borderId="5" xfId="6" applyFont="1" applyBorder="1"/>
    <xf numFmtId="0" fontId="5" fillId="0" borderId="5" xfId="6" applyFont="1" applyBorder="1" applyAlignment="1">
      <alignment vertical="center" wrapText="1"/>
    </xf>
    <xf numFmtId="0" fontId="5" fillId="0" borderId="5" xfId="0" applyFont="1" applyBorder="1"/>
    <xf numFmtId="43" fontId="5" fillId="2" borderId="5" xfId="7" applyFont="1" applyFill="1" applyBorder="1" applyAlignment="1">
      <alignment horizontal="left" vertical="center" wrapText="1"/>
    </xf>
    <xf numFmtId="0" fontId="5" fillId="0" borderId="1" xfId="6" applyFont="1" applyBorder="1" applyAlignment="1">
      <alignment horizontal="center" vertical="top" wrapText="1"/>
    </xf>
    <xf numFmtId="0" fontId="5" fillId="0" borderId="7" xfId="6" applyFont="1" applyBorder="1" applyAlignment="1">
      <alignment horizontal="center" vertical="top" wrapText="1"/>
    </xf>
    <xf numFmtId="0" fontId="5" fillId="0" borderId="5" xfId="6" applyFont="1" applyBorder="1" applyAlignment="1">
      <alignment horizontal="center" vertical="top" wrapText="1"/>
    </xf>
    <xf numFmtId="0" fontId="4" fillId="0" borderId="0" xfId="6" applyAlignment="1">
      <alignment horizontal="center" wrapText="1"/>
    </xf>
    <xf numFmtId="0" fontId="4" fillId="0" borderId="0" xfId="6" applyAlignment="1">
      <alignment horizontal="center" vertical="top"/>
    </xf>
    <xf numFmtId="0" fontId="4" fillId="0" borderId="0" xfId="6" applyAlignment="1">
      <alignment horizontal="center" vertical="top" wrapText="1"/>
    </xf>
    <xf numFmtId="0" fontId="15" fillId="0" borderId="0" xfId="6" applyFont="1" applyAlignment="1">
      <alignment horizontal="left" vertical="center" wrapText="1"/>
    </xf>
    <xf numFmtId="0" fontId="4" fillId="0" borderId="0" xfId="6" applyAlignment="1">
      <alignment horizontal="left" vertical="center" wrapText="1"/>
    </xf>
    <xf numFmtId="0" fontId="4" fillId="0" borderId="1" xfId="6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top"/>
    </xf>
    <xf numFmtId="0" fontId="6" fillId="0" borderId="1" xfId="6" applyFont="1" applyBorder="1" applyAlignment="1">
      <alignment horizontal="center" vertical="top" wrapText="1"/>
    </xf>
    <xf numFmtId="0" fontId="6" fillId="0" borderId="1" xfId="6" applyFont="1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Heading 3" xfId="2" xr:uid="{00000000-0005-0000-0000-000001000000}"/>
    <cellStyle name="Heading1" xfId="3" xr:uid="{00000000-0005-0000-0000-000002000000}"/>
    <cellStyle name="Result 1" xfId="4" xr:uid="{00000000-0005-0000-0000-000003000000}"/>
    <cellStyle name="Result2" xfId="5" xr:uid="{00000000-0005-0000-0000-000004000000}"/>
    <cellStyle name="Обычный" xfId="0" builtinId="0"/>
    <cellStyle name="Обычный 2" xfId="6" xr:uid="{00000000-0005-0000-0000-000006000000}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30959</xdr:colOff>
      <xdr:row>10</xdr:row>
      <xdr:rowOff>228239</xdr:rowOff>
    </xdr:from>
    <xdr:to>
      <xdr:col>1</xdr:col>
      <xdr:colOff>362879</xdr:colOff>
      <xdr:row>12</xdr:row>
      <xdr:rowOff>41362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80800" y="3756240"/>
          <a:ext cx="331920" cy="30456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</xdr:sp>
    <xdr:clientData/>
  </xdr:twoCellAnchor>
  <xdr:twoCellAnchor editAs="oneCell">
    <xdr:from>
      <xdr:col>1</xdr:col>
      <xdr:colOff>30959</xdr:colOff>
      <xdr:row>10</xdr:row>
      <xdr:rowOff>228239</xdr:rowOff>
    </xdr:from>
    <xdr:to>
      <xdr:col>1</xdr:col>
      <xdr:colOff>362879</xdr:colOff>
      <xdr:row>12</xdr:row>
      <xdr:rowOff>41362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80800" y="3756240"/>
          <a:ext cx="331920" cy="30456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</xdr:sp>
    <xdr:clientData/>
  </xdr:twoCellAnchor>
  <xdr:twoCellAnchor editAs="oneCell">
    <xdr:from>
      <xdr:col>9</xdr:col>
      <xdr:colOff>56859</xdr:colOff>
      <xdr:row>1</xdr:row>
      <xdr:rowOff>336706</xdr:rowOff>
    </xdr:from>
    <xdr:to>
      <xdr:col>9</xdr:col>
      <xdr:colOff>800979</xdr:colOff>
      <xdr:row>2</xdr:row>
      <xdr:rowOff>326352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23183" y="1177147"/>
          <a:ext cx="744120" cy="33516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91482</xdr:colOff>
      <xdr:row>1</xdr:row>
      <xdr:rowOff>341278</xdr:rowOff>
    </xdr:from>
    <xdr:to>
      <xdr:col>10</xdr:col>
      <xdr:colOff>671803</xdr:colOff>
      <xdr:row>2</xdr:row>
      <xdr:rowOff>271163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7926261" y="1181719"/>
          <a:ext cx="580321" cy="275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825539</xdr:colOff>
      <xdr:row>2</xdr:row>
      <xdr:rowOff>31251</xdr:rowOff>
    </xdr:from>
    <xdr:to>
      <xdr:col>11</xdr:col>
      <xdr:colOff>743513</xdr:colOff>
      <xdr:row>2</xdr:row>
      <xdr:rowOff>268851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 bwMode="auto">
        <a:xfrm>
          <a:off x="8660318" y="1217207"/>
          <a:ext cx="758415" cy="237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391679</xdr:colOff>
      <xdr:row>13</xdr:row>
      <xdr:rowOff>149606</xdr:rowOff>
    </xdr:from>
    <xdr:to>
      <xdr:col>10</xdr:col>
      <xdr:colOff>137801</xdr:colOff>
      <xdr:row>17</xdr:row>
      <xdr:rowOff>199854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6396164" y="4155709"/>
          <a:ext cx="1576416" cy="66657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360371</xdr:colOff>
      <xdr:row>19</xdr:row>
      <xdr:rowOff>122202</xdr:rowOff>
    </xdr:from>
    <xdr:to>
      <xdr:col>2</xdr:col>
      <xdr:colOff>471251</xdr:colOff>
      <xdr:row>20</xdr:row>
      <xdr:rowOff>115003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 bwMode="auto">
        <a:xfrm>
          <a:off x="2564195" y="5127496"/>
          <a:ext cx="110880" cy="15155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932377</xdr:colOff>
      <xdr:row>13</xdr:row>
      <xdr:rowOff>204022</xdr:rowOff>
    </xdr:from>
    <xdr:to>
      <xdr:col>5</xdr:col>
      <xdr:colOff>51922</xdr:colOff>
      <xdr:row>17</xdr:row>
      <xdr:rowOff>183403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175171" y="4210125"/>
          <a:ext cx="2761457" cy="59570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102719</xdr:colOff>
      <xdr:row>29</xdr:row>
      <xdr:rowOff>154057</xdr:rowOff>
    </xdr:from>
    <xdr:to>
      <xdr:col>8</xdr:col>
      <xdr:colOff>526651</xdr:colOff>
      <xdr:row>31</xdr:row>
      <xdr:rowOff>131377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 bwMode="auto">
        <a:xfrm>
          <a:off x="3987425" y="6233248"/>
          <a:ext cx="2366285" cy="2948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320452</xdr:colOff>
      <xdr:row>33</xdr:row>
      <xdr:rowOff>96327</xdr:rowOff>
    </xdr:from>
    <xdr:to>
      <xdr:col>2</xdr:col>
      <xdr:colOff>196668</xdr:colOff>
      <xdr:row>34</xdr:row>
      <xdr:rowOff>111447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 bwMode="auto">
        <a:xfrm>
          <a:off x="563246" y="6810518"/>
          <a:ext cx="1837246" cy="1738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81160</xdr:colOff>
      <xdr:row>37</xdr:row>
      <xdr:rowOff>75511</xdr:rowOff>
    </xdr:from>
    <xdr:to>
      <xdr:col>0</xdr:col>
      <xdr:colOff>192400</xdr:colOff>
      <xdr:row>38</xdr:row>
      <xdr:rowOff>68312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 bwMode="auto">
        <a:xfrm>
          <a:off x="81160" y="7424702"/>
          <a:ext cx="111240" cy="151551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47"/>
  <sheetViews>
    <sheetView tabSelected="1" zoomScale="102" workbookViewId="0">
      <selection activeCell="O20" sqref="O20"/>
    </sheetView>
  </sheetViews>
  <sheetFormatPr defaultColWidth="9.140625" defaultRowHeight="12.75"/>
  <cols>
    <col min="1" max="1" width="3.5703125" style="1" customWidth="1"/>
    <col min="2" max="2" width="29.42578125" style="1" customWidth="1"/>
    <col min="3" max="4" width="8.140625" style="1" customWidth="1"/>
    <col min="5" max="5" width="9" style="1" customWidth="1"/>
    <col min="6" max="6" width="15.85546875" style="1" customWidth="1"/>
    <col min="7" max="7" width="13.28515625" style="1" customWidth="1"/>
    <col min="8" max="8" width="16.28515625" style="1" hidden="1" customWidth="1"/>
    <col min="9" max="9" width="14.42578125" style="1" customWidth="1"/>
    <col min="10" max="10" width="13" style="1" customWidth="1"/>
    <col min="11" max="12" width="12.5703125" style="1" customWidth="1"/>
    <col min="13" max="13" width="4.5703125" style="1" customWidth="1"/>
    <col min="14" max="258" width="9.140625" style="1"/>
  </cols>
  <sheetData>
    <row r="1" spans="1:14" ht="66" customHeight="1">
      <c r="A1" s="35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"/>
    </row>
    <row r="2" spans="1:14" ht="27" customHeight="1">
      <c r="A2" s="37" t="s">
        <v>0</v>
      </c>
      <c r="B2" s="38" t="s">
        <v>14</v>
      </c>
      <c r="C2" s="38" t="s">
        <v>13</v>
      </c>
      <c r="D2" s="38" t="s">
        <v>12</v>
      </c>
      <c r="E2" s="38" t="s">
        <v>11</v>
      </c>
      <c r="F2" s="39" t="s">
        <v>16</v>
      </c>
      <c r="G2" s="39"/>
      <c r="H2" s="39"/>
      <c r="I2" s="40" t="s">
        <v>1</v>
      </c>
      <c r="J2" s="40" t="s">
        <v>2</v>
      </c>
      <c r="K2" s="40" t="s">
        <v>3</v>
      </c>
      <c r="L2" s="41" t="s">
        <v>4</v>
      </c>
      <c r="M2" s="3"/>
    </row>
    <row r="3" spans="1:14" ht="36.75" customHeight="1">
      <c r="A3" s="37"/>
      <c r="B3" s="38"/>
      <c r="C3" s="38"/>
      <c r="D3" s="42"/>
      <c r="E3" s="38"/>
      <c r="F3" s="29" t="s">
        <v>24</v>
      </c>
      <c r="G3" s="30" t="s">
        <v>18</v>
      </c>
      <c r="H3" s="31" t="s">
        <v>19</v>
      </c>
      <c r="I3" s="40"/>
      <c r="J3" s="40"/>
      <c r="K3" s="40"/>
      <c r="L3" s="41"/>
    </row>
    <row r="4" spans="1:14" ht="43.5" customHeight="1">
      <c r="A4" s="12">
        <v>1</v>
      </c>
      <c r="B4" s="11" t="s">
        <v>23</v>
      </c>
      <c r="C4" s="11">
        <v>1</v>
      </c>
      <c r="D4" s="13" t="s">
        <v>25</v>
      </c>
      <c r="E4" s="11">
        <v>2</v>
      </c>
      <c r="F4" s="28">
        <v>3000</v>
      </c>
      <c r="G4" s="17">
        <v>3000</v>
      </c>
      <c r="H4" s="21"/>
      <c r="I4" s="14">
        <f>MIN(F4:H4)</f>
        <v>3000</v>
      </c>
      <c r="J4" s="15">
        <f>SQRT(((SUM((POWER(F4-I4,2)),(POWER(G4-I4,2)),(POWER(H4-I4,2))))/(COLUMNS(F4:H4)-1)))</f>
        <v>2121.3203435596424</v>
      </c>
      <c r="K4" s="15">
        <f t="shared" ref="K4:K5" si="0">(J4/I4)*100</f>
        <v>70.710678118654741</v>
      </c>
      <c r="L4" s="14">
        <f>C4*I4</f>
        <v>3000</v>
      </c>
    </row>
    <row r="5" spans="1:14" ht="33.75" hidden="1" customHeight="1">
      <c r="A5" s="12">
        <v>2</v>
      </c>
      <c r="B5" s="11" t="s">
        <v>21</v>
      </c>
      <c r="C5" s="11">
        <v>30</v>
      </c>
      <c r="D5" s="13" t="s">
        <v>20</v>
      </c>
      <c r="E5" s="11">
        <v>2</v>
      </c>
      <c r="F5" s="28"/>
      <c r="G5" s="17"/>
      <c r="H5" s="13"/>
      <c r="I5" s="14">
        <f>MIN(F5:H5)</f>
        <v>0</v>
      </c>
      <c r="J5" s="15">
        <f>SQRT(((SUM((POWER(F5-I5,2)),(POWER(G5-I5,2)),(POWER(H5-I5,2))))/(COLUMNS(F5:H5)-1)))</f>
        <v>0</v>
      </c>
      <c r="K5" s="15" t="e">
        <f t="shared" si="0"/>
        <v>#DIV/0!</v>
      </c>
      <c r="L5" s="14">
        <f>C5*I5</f>
        <v>0</v>
      </c>
    </row>
    <row r="6" spans="1:14" ht="33.75" hidden="1" customHeight="1">
      <c r="A6" s="12">
        <v>3</v>
      </c>
      <c r="B6" s="11"/>
      <c r="C6" s="11"/>
      <c r="D6" s="13"/>
      <c r="E6" s="11">
        <v>3</v>
      </c>
      <c r="F6" s="17"/>
      <c r="G6" s="17"/>
      <c r="H6" s="13"/>
      <c r="I6" s="14">
        <f>MIN(F6:H6)</f>
        <v>0</v>
      </c>
      <c r="J6" s="15">
        <f>SQRT(((SUM((POWER(F6-I6,2)),(POWER(G6-I6,2)),(POWER(H6-I6,2))))/(COLUMNS(F6:H6)-1)))</f>
        <v>0</v>
      </c>
      <c r="K6" s="15" t="e">
        <f t="shared" ref="K6:K8" si="1">(J6/I6)*100</f>
        <v>#DIV/0!</v>
      </c>
      <c r="L6" s="14">
        <f>C6*I6</f>
        <v>0</v>
      </c>
    </row>
    <row r="7" spans="1:14" ht="33.75" hidden="1" customHeight="1">
      <c r="A7" s="12">
        <v>4</v>
      </c>
      <c r="B7" s="11"/>
      <c r="C7" s="11"/>
      <c r="D7" s="13"/>
      <c r="E7" s="11">
        <v>3</v>
      </c>
      <c r="F7" s="17"/>
      <c r="G7" s="17"/>
      <c r="H7" s="13"/>
      <c r="I7" s="14">
        <f>MIN(F7:H7)</f>
        <v>0</v>
      </c>
      <c r="J7" s="15">
        <f>SQRT(((SUM((POWER(F7-I7,2)),(POWER(G7-I7,2)),(POWER(H7-I7,2))))/(COLUMNS(F7:H7)-1)))</f>
        <v>0</v>
      </c>
      <c r="K7" s="15" t="e">
        <f t="shared" si="1"/>
        <v>#DIV/0!</v>
      </c>
      <c r="L7" s="14">
        <f>C7*I7</f>
        <v>0</v>
      </c>
    </row>
    <row r="8" spans="1:14" ht="33.75" hidden="1" customHeight="1">
      <c r="A8" s="12">
        <v>5</v>
      </c>
      <c r="B8" s="11"/>
      <c r="C8" s="11"/>
      <c r="D8" s="13"/>
      <c r="E8" s="11">
        <v>3</v>
      </c>
      <c r="F8" s="17"/>
      <c r="G8" s="17"/>
      <c r="H8" s="13"/>
      <c r="I8" s="14">
        <f>MIN(F8:H8)</f>
        <v>0</v>
      </c>
      <c r="J8" s="15">
        <f>SQRT(((SUM((POWER(F8-I8,2)),(POWER(G8-I8,2)),(POWER(H8-I8,2))))/(COLUMNS(F8:H8)-1)))</f>
        <v>0</v>
      </c>
      <c r="K8" s="15" t="e">
        <f t="shared" si="1"/>
        <v>#DIV/0!</v>
      </c>
      <c r="L8" s="14">
        <f>C8*I8</f>
        <v>0</v>
      </c>
    </row>
    <row r="9" spans="1:14">
      <c r="A9" s="25"/>
      <c r="B9" s="26" t="s">
        <v>5</v>
      </c>
      <c r="C9" s="27"/>
      <c r="D9" s="27"/>
      <c r="E9" s="27"/>
      <c r="F9" s="19">
        <f>SUM(F4:F8)</f>
        <v>3000</v>
      </c>
      <c r="G9" s="18">
        <f>G4+G5+G6+G7+G8</f>
        <v>3000</v>
      </c>
      <c r="H9" s="20">
        <f>H4+H5+H6+H7+H8</f>
        <v>0</v>
      </c>
      <c r="I9" s="19"/>
      <c r="J9" s="16"/>
      <c r="K9" s="16"/>
      <c r="L9" s="16">
        <f>SUM(L4:L8)</f>
        <v>3000</v>
      </c>
    </row>
    <row r="10" spans="1:14"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4" ht="15.75" customHeight="1">
      <c r="B11" s="33" t="s">
        <v>6</v>
      </c>
      <c r="C11" s="33"/>
      <c r="D11" s="33"/>
      <c r="E11" s="33"/>
      <c r="F11" s="33"/>
      <c r="G11" s="33"/>
      <c r="H11" s="6"/>
      <c r="I11" s="7">
        <f>L9</f>
        <v>3000</v>
      </c>
      <c r="J11" s="8" t="s">
        <v>15</v>
      </c>
      <c r="K11" s="9"/>
      <c r="L11" s="9"/>
    </row>
    <row r="12" spans="1:14" ht="21" customHeight="1">
      <c r="B12" s="5"/>
      <c r="C12" s="5"/>
      <c r="D12" s="5"/>
      <c r="E12" s="5"/>
      <c r="F12" s="5"/>
      <c r="G12" s="5"/>
      <c r="H12" s="6"/>
      <c r="I12" s="7"/>
      <c r="J12" s="8"/>
      <c r="K12" s="9"/>
      <c r="L12" s="9"/>
    </row>
    <row r="13" spans="1:14" ht="46.5" customHeight="1">
      <c r="B13" s="34" t="s">
        <v>7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4" ht="25.15" customHeight="1">
      <c r="B14" s="34" t="s">
        <v>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4" ht="14.85" customHeight="1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4" ht="10.1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ht="6.75" hidden="1" customHeight="1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ht="18.399999999999999" customHeight="1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 ht="3.75" customHeight="1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hidden="1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ht="2.25" customHeight="1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 ht="4.5" customHeight="1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 hidden="1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 ht="24" customHeight="1">
      <c r="A29" s="32" t="s">
        <v>22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258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258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258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258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258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258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258" ht="68.2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258" s="24" customFormat="1" ht="15">
      <c r="A40" s="22"/>
      <c r="B40" s="23" t="s">
        <v>9</v>
      </c>
      <c r="C40" s="23"/>
      <c r="D40" s="23"/>
      <c r="E40" s="23"/>
      <c r="F40" s="23" t="s">
        <v>17</v>
      </c>
      <c r="G40" s="23"/>
      <c r="H40" s="23"/>
      <c r="I40" s="23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</row>
    <row r="47" spans="1:258">
      <c r="J47" s="1" t="s">
        <v>10</v>
      </c>
    </row>
  </sheetData>
  <mergeCells count="15">
    <mergeCell ref="A29:M39"/>
    <mergeCell ref="B11:G11"/>
    <mergeCell ref="B13:L13"/>
    <mergeCell ref="B14:M28"/>
    <mergeCell ref="A1:M1"/>
    <mergeCell ref="A2:A3"/>
    <mergeCell ref="B2:B3"/>
    <mergeCell ref="C2:C3"/>
    <mergeCell ref="E2:E3"/>
    <mergeCell ref="F2:H2"/>
    <mergeCell ref="I2:I3"/>
    <mergeCell ref="J2:J3"/>
    <mergeCell ref="K2:K3"/>
    <mergeCell ref="L2:L3"/>
    <mergeCell ref="D2:D3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74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1"/>
  <sheetViews>
    <sheetView zoomScale="135" workbookViewId="0">
      <selection activeCell="B22" sqref="B22"/>
    </sheetView>
  </sheetViews>
  <sheetFormatPr defaultColWidth="8.85546875" defaultRowHeight="15"/>
  <cols>
    <col min="1" max="257" width="8.85546875" style="10"/>
  </cols>
  <sheetData/>
  <printOptions gridLines="1"/>
  <pageMargins left="0.7" right="0.7" top="1.14375" bottom="1.14375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1"/>
  <sheetViews>
    <sheetView zoomScale="135" workbookViewId="0"/>
  </sheetViews>
  <sheetFormatPr defaultColWidth="8.85546875" defaultRowHeight="15"/>
  <cols>
    <col min="1" max="257" width="8.85546875" style="10"/>
  </cols>
  <sheetData/>
  <printOptions gridLines="1"/>
  <pageMargins left="0.7" right="0.7" top="1.14375" bottom="1.143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Галимзанов Азат Вакилевич</dc:creator>
  <dc:description/>
  <cp:lastModifiedBy>Муратов Дамир Радикович</cp:lastModifiedBy>
  <cp:revision>3</cp:revision>
  <cp:lastPrinted>2025-04-21T11:06:22Z</cp:lastPrinted>
  <dcterms:created xsi:type="dcterms:W3CDTF">2022-08-23T18:42:43Z</dcterms:created>
  <dcterms:modified xsi:type="dcterms:W3CDTF">2025-05-22T09:13:43Z</dcterms:modified>
  <dc:language>en-US</dc:language>
</cp:coreProperties>
</file>