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Обоснование НМЦД" sheetId="1" r:id="rId1"/>
  </sheets>
  <calcPr calcId="124519"/>
</workbook>
</file>

<file path=xl/calcChain.xml><?xml version="1.0" encoding="utf-8"?>
<calcChain xmlns="http://schemas.openxmlformats.org/spreadsheetml/2006/main">
  <c r="F14" i="1"/>
  <c r="H14"/>
  <c r="J14"/>
  <c r="Q14"/>
  <c r="V14" s="1"/>
  <c r="R14"/>
  <c r="F15"/>
  <c r="H15"/>
  <c r="J15"/>
  <c r="Q15"/>
  <c r="V15" s="1"/>
  <c r="R15"/>
  <c r="F16"/>
  <c r="H16"/>
  <c r="J16"/>
  <c r="Q16"/>
  <c r="V16" s="1"/>
  <c r="R16"/>
  <c r="S16" s="1"/>
  <c r="T16" s="1"/>
  <c r="U16" s="1"/>
  <c r="F17"/>
  <c r="H17"/>
  <c r="J17"/>
  <c r="Q17"/>
  <c r="V17" s="1"/>
  <c r="R17"/>
  <c r="F18"/>
  <c r="H18"/>
  <c r="J18"/>
  <c r="Q18"/>
  <c r="V18" s="1"/>
  <c r="R18"/>
  <c r="F19"/>
  <c r="H19"/>
  <c r="J19"/>
  <c r="Q19"/>
  <c r="V19" s="1"/>
  <c r="R19"/>
  <c r="F20"/>
  <c r="H20"/>
  <c r="J20"/>
  <c r="Q20"/>
  <c r="V20" s="1"/>
  <c r="R20"/>
  <c r="S20" s="1"/>
  <c r="T20" s="1"/>
  <c r="U20" s="1"/>
  <c r="F21"/>
  <c r="H21"/>
  <c r="J21"/>
  <c r="Q21"/>
  <c r="V21" s="1"/>
  <c r="R21"/>
  <c r="F22"/>
  <c r="H22"/>
  <c r="J22"/>
  <c r="Q22"/>
  <c r="V22" s="1"/>
  <c r="R22"/>
  <c r="R13"/>
  <c r="Q13"/>
  <c r="V13" s="1"/>
  <c r="J13"/>
  <c r="H13"/>
  <c r="F13"/>
  <c r="V23" l="1"/>
  <c r="S19"/>
  <c r="T19" s="1"/>
  <c r="U19" s="1"/>
  <c r="S15"/>
  <c r="T15" s="1"/>
  <c r="U15" s="1"/>
  <c r="S22"/>
  <c r="T22" s="1"/>
  <c r="U22" s="1"/>
  <c r="S21"/>
  <c r="T21" s="1"/>
  <c r="U21" s="1"/>
  <c r="S18"/>
  <c r="T18" s="1"/>
  <c r="U18" s="1"/>
  <c r="S17"/>
  <c r="T17" s="1"/>
  <c r="U17" s="1"/>
  <c r="S14"/>
  <c r="T14" s="1"/>
  <c r="U14" s="1"/>
  <c r="S13"/>
  <c r="T13" s="1"/>
  <c r="U13" s="1"/>
  <c r="E8" l="1"/>
</calcChain>
</file>

<file path=xl/sharedStrings.xml><?xml version="1.0" encoding="utf-8"?>
<sst xmlns="http://schemas.openxmlformats.org/spreadsheetml/2006/main" count="70" uniqueCount="51">
  <si>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</si>
  <si>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</si>
  <si>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</si>
  <si>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</si>
  <si>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</si>
  <si>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</si>
  <si>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</si>
  <si>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</si>
  <si>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</si>
  <si>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</si>
  <si>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</si>
  <si>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</si>
  <si>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</si>
  <si>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</si>
  <si>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</si>
  <si>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</si>
  <si>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</si>
  <si>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</si>
  <si>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</si>
  <si>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</si>
  <si>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</si>
  <si>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</si>
  <si>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</si>
  <si>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</si>
  <si>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</si>
  <si>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</si>
  <si>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</si>
  <si>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</si>
  <si>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</si>
  <si>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</si>
  <si>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</si>
  <si>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</si>
  <si>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</si>
  <si>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</si>
  <si>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</si>
  <si>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</si>
  <si>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 xml:space="preserve">Кислотное моющее средство для санитарных зон </t>
  </si>
  <si>
    <t xml:space="preserve">Универсальное моющее средство для мытья полов, стен и  оборудования </t>
  </si>
  <si>
    <t xml:space="preserve">Дезинфицирующее средство с моющим эффектом для твердых поверхностей, оборудования </t>
  </si>
  <si>
    <t xml:space="preserve">Средство для удаления отложений солей жесткости </t>
  </si>
  <si>
    <t xml:space="preserve">Концентрированное жидкое моющее средство для ручной мойки посуды и инвентаря </t>
  </si>
  <si>
    <t xml:space="preserve">Высокоэффективное моющее средство для удаления жировых загрязнений </t>
  </si>
  <si>
    <t xml:space="preserve">Моющее средство для посудомоечных машин </t>
  </si>
  <si>
    <t xml:space="preserve">Средство для ополаскивания посуды, кухонного инвентаря в посудомоечных машинах для жесткой воды </t>
  </si>
  <si>
    <t>Стиральный порошок</t>
  </si>
  <si>
    <t>Средство для прочистки труб</t>
  </si>
  <si>
    <t>л</t>
  </si>
  <si>
    <t>кг</t>
  </si>
  <si>
    <t xml:space="preserve">№9 от 07.05.2025
</t>
  </si>
  <si>
    <t>б/н от 12.05.2025</t>
  </si>
  <si>
    <t>№385 от 12.05.2025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</si>
</sst>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#,##0.00_р_."/>
    <numFmt numFmtId="166" formatCode="#,##0.0000"/>
    <numFmt numFmtId="167" formatCode="#,##0.0"/>
  </numFmts>
  <fonts count="19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7" fontId="12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26</xdr:row>
      <xdr:rowOff>998367</xdr:rowOff>
    </xdr:from>
    <xdr:to>
      <xdr:col>3</xdr:col>
      <xdr:colOff>228600</xdr:colOff>
      <xdr:row>26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28</xdr:row>
      <xdr:rowOff>211452</xdr:rowOff>
    </xdr:from>
    <xdr:to>
      <xdr:col>3</xdr:col>
      <xdr:colOff>495299</xdr:colOff>
      <xdr:row>28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27</xdr:row>
      <xdr:rowOff>422036</xdr:rowOff>
    </xdr:from>
    <xdr:to>
      <xdr:col>4</xdr:col>
      <xdr:colOff>336186</xdr:colOff>
      <xdr:row>28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28</xdr:row>
      <xdr:rowOff>211452</xdr:rowOff>
    </xdr:from>
    <xdr:to>
      <xdr:col>3</xdr:col>
      <xdr:colOff>495299</xdr:colOff>
      <xdr:row>28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tabSelected="1" topLeftCell="A10" zoomScale="85" zoomScaleNormal="85" workbookViewId="0">
      <selection activeCell="J17" sqref="J17"/>
    </sheetView>
  </sheetViews>
  <sheetFormatPr defaultRowHeight="1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>
      <c r="F1" s="4"/>
      <c r="G1" s="4"/>
      <c r="H1" s="4"/>
      <c r="V1" s="5" t="s">
        <v>0</v>
      </c>
    </row>
    <row r="2" spans="1:22" s="3" customFormat="1" ht="12">
      <c r="F2" s="4"/>
      <c r="G2" s="4"/>
      <c r="H2" s="4"/>
      <c r="V2" s="5" t="s">
        <v>1</v>
      </c>
    </row>
    <row r="3" spans="1:22" s="6" customFormat="1" ht="11.25"/>
    <row r="4" spans="1:22" ht="15.75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ht="15.75">
      <c r="A5" s="62" t="s">
        <v>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22" ht="15.75">
      <c r="A6" s="63" t="s">
        <v>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7" customFormat="1" ht="11.25">
      <c r="T7" s="6"/>
      <c r="U7" s="6"/>
    </row>
    <row r="8" spans="1:22" s="8" customFormat="1" ht="15.75" customHeight="1">
      <c r="A8" s="64" t="s">
        <v>5</v>
      </c>
      <c r="B8" s="64"/>
      <c r="C8" s="64"/>
      <c r="D8" s="64"/>
      <c r="E8" s="65">
        <f>SUMIF(V23,"&gt;0")</f>
        <v>222336.96600000004</v>
      </c>
      <c r="F8" s="65"/>
      <c r="G8" s="66" t="s">
        <v>6</v>
      </c>
      <c r="H8" s="66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>
      <c r="A10" s="58" t="s">
        <v>9</v>
      </c>
      <c r="B10" s="58" t="s">
        <v>34</v>
      </c>
      <c r="C10" s="58" t="s">
        <v>35</v>
      </c>
      <c r="D10" s="58"/>
      <c r="E10" s="60" t="s">
        <v>10</v>
      </c>
      <c r="F10" s="60"/>
      <c r="G10" s="60" t="s">
        <v>11</v>
      </c>
      <c r="H10" s="60"/>
      <c r="I10" s="60" t="s">
        <v>12</v>
      </c>
      <c r="J10" s="60"/>
      <c r="K10" s="60" t="s">
        <v>13</v>
      </c>
      <c r="L10" s="60"/>
      <c r="M10" s="60" t="s">
        <v>14</v>
      </c>
      <c r="N10" s="60"/>
      <c r="O10" s="60" t="s">
        <v>15</v>
      </c>
      <c r="P10" s="60"/>
      <c r="Q10" s="59" t="s">
        <v>16</v>
      </c>
      <c r="R10" s="58" t="s">
        <v>17</v>
      </c>
      <c r="S10" s="58" t="s">
        <v>18</v>
      </c>
      <c r="T10" s="58" t="s">
        <v>19</v>
      </c>
      <c r="U10" s="58" t="s">
        <v>20</v>
      </c>
      <c r="V10" s="59" t="s">
        <v>21</v>
      </c>
    </row>
    <row r="11" spans="1:22" ht="27" customHeight="1">
      <c r="A11" s="58"/>
      <c r="B11" s="58"/>
      <c r="C11" s="58"/>
      <c r="D11" s="58"/>
      <c r="E11" s="61" t="s">
        <v>48</v>
      </c>
      <c r="F11" s="61"/>
      <c r="G11" s="61" t="s">
        <v>49</v>
      </c>
      <c r="H11" s="61"/>
      <c r="I11" s="61" t="s">
        <v>50</v>
      </c>
      <c r="J11" s="61"/>
      <c r="K11" s="61"/>
      <c r="L11" s="61"/>
      <c r="M11" s="61"/>
      <c r="N11" s="61"/>
      <c r="O11" s="61"/>
      <c r="P11" s="61"/>
      <c r="Q11" s="59"/>
      <c r="R11" s="58"/>
      <c r="S11" s="58"/>
      <c r="T11" s="58"/>
      <c r="U11" s="58"/>
      <c r="V11" s="59"/>
    </row>
    <row r="12" spans="1:22" ht="27" customHeight="1">
      <c r="A12" s="58"/>
      <c r="B12" s="58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9"/>
      <c r="R12" s="58"/>
      <c r="S12" s="58"/>
      <c r="T12" s="58"/>
      <c r="U12" s="58"/>
      <c r="V12" s="59"/>
    </row>
    <row r="13" spans="1:22" ht="27" customHeight="1">
      <c r="A13" s="44">
        <v>1</v>
      </c>
      <c r="B13" s="45" t="s">
        <v>36</v>
      </c>
      <c r="C13" s="46" t="s">
        <v>46</v>
      </c>
      <c r="D13" s="20">
        <v>10</v>
      </c>
      <c r="E13" s="42">
        <v>686.6</v>
      </c>
      <c r="F13" s="43">
        <f t="shared" ref="F13" si="0">E13*D13</f>
        <v>6866</v>
      </c>
      <c r="G13" s="21">
        <v>700</v>
      </c>
      <c r="H13" s="23">
        <f t="shared" ref="H13" si="1">G13*D13</f>
        <v>7000</v>
      </c>
      <c r="I13" s="21">
        <v>666.6</v>
      </c>
      <c r="J13" s="43">
        <f t="shared" ref="J13" si="2">I13*D13</f>
        <v>6666</v>
      </c>
      <c r="K13" s="24"/>
      <c r="L13" s="22"/>
      <c r="M13" s="22"/>
      <c r="N13" s="22"/>
      <c r="O13" s="22"/>
      <c r="P13" s="23"/>
      <c r="Q13" s="22">
        <f>ROUND(AVERAGE(E13,G13,I13,K13,M13),2)</f>
        <v>684.4</v>
      </c>
      <c r="R13" s="25">
        <f t="shared" ref="R13" si="3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16.808331267558945</v>
      </c>
      <c r="T13" s="26">
        <f>S13/Q13*100</f>
        <v>2.4559221606602786</v>
      </c>
      <c r="U13" s="26" t="str">
        <f t="shared" ref="U13" si="4">IF(T13&lt;33,$U$8,$U$9)</f>
        <v>ОДН</v>
      </c>
      <c r="V13" s="27">
        <f t="shared" ref="V13" si="5">D13*Q13</f>
        <v>6844</v>
      </c>
    </row>
    <row r="14" spans="1:22" ht="27" customHeight="1">
      <c r="A14" s="44">
        <v>2</v>
      </c>
      <c r="B14" s="45" t="s">
        <v>37</v>
      </c>
      <c r="C14" s="46" t="s">
        <v>46</v>
      </c>
      <c r="D14" s="20">
        <v>35</v>
      </c>
      <c r="E14" s="42">
        <v>1350</v>
      </c>
      <c r="F14" s="43">
        <f t="shared" ref="F14:F22" si="6">E14*D14</f>
        <v>47250</v>
      </c>
      <c r="G14" s="21">
        <v>1375</v>
      </c>
      <c r="H14" s="23">
        <f t="shared" ref="H14:H22" si="7">G14*D14</f>
        <v>48125</v>
      </c>
      <c r="I14" s="21">
        <v>1310.2</v>
      </c>
      <c r="J14" s="43">
        <f t="shared" ref="J14:J22" si="8">I14*D14</f>
        <v>45857</v>
      </c>
      <c r="K14" s="24"/>
      <c r="L14" s="22"/>
      <c r="M14" s="22"/>
      <c r="N14" s="22"/>
      <c r="O14" s="22"/>
      <c r="P14" s="23"/>
      <c r="Q14" s="22">
        <f t="shared" ref="Q14:Q22" si="9">ROUND(AVERAGE(E14,G14,I14,K14,M14),2)</f>
        <v>1345.07</v>
      </c>
      <c r="R14" s="25">
        <f t="shared" ref="R14:R22" si="10">COUNTA(E14,G14,I14,K14,M14)</f>
        <v>3</v>
      </c>
      <c r="S14" s="25">
        <f t="shared" ref="S14:S22" si="11">SQRT((IF(E14&gt;0,POWER(E14-Q14,2),0)+IF(G14&gt;0,POWER(G14-Q14,2),0)+IF(I14&gt;0,POWER(I14-Q14,2),0)+IF(K14&gt;0,POWER(K14-Q14,2),0)+IF(M14&gt;0,POWER(M14-Q14,2),0))/(R14-1))</f>
        <v>32.680473527781054</v>
      </c>
      <c r="T14" s="26">
        <f t="shared" ref="T14:T22" si="12">S14/Q14*100</f>
        <v>2.429648533368602</v>
      </c>
      <c r="U14" s="26" t="str">
        <f t="shared" ref="U14:U22" si="13">IF(T14&lt;33,$U$8,$U$9)</f>
        <v>ОДН</v>
      </c>
      <c r="V14" s="27">
        <f t="shared" ref="V14:V22" si="14">D14*Q14</f>
        <v>47077.45</v>
      </c>
    </row>
    <row r="15" spans="1:22" ht="27" customHeight="1">
      <c r="A15" s="44">
        <v>3</v>
      </c>
      <c r="B15" s="45" t="s">
        <v>38</v>
      </c>
      <c r="C15" s="46" t="s">
        <v>46</v>
      </c>
      <c r="D15" s="20">
        <v>25</v>
      </c>
      <c r="E15" s="42">
        <v>1870</v>
      </c>
      <c r="F15" s="43">
        <f t="shared" si="6"/>
        <v>46750</v>
      </c>
      <c r="G15" s="21">
        <v>1906</v>
      </c>
      <c r="H15" s="23">
        <f t="shared" si="7"/>
        <v>47650</v>
      </c>
      <c r="I15" s="21">
        <v>1815.4</v>
      </c>
      <c r="J15" s="43">
        <f t="shared" si="8"/>
        <v>45385</v>
      </c>
      <c r="K15" s="24"/>
      <c r="L15" s="22"/>
      <c r="M15" s="22"/>
      <c r="N15" s="22"/>
      <c r="O15" s="22"/>
      <c r="P15" s="23"/>
      <c r="Q15" s="22">
        <f t="shared" si="9"/>
        <v>1863.8</v>
      </c>
      <c r="R15" s="25">
        <f t="shared" si="10"/>
        <v>3</v>
      </c>
      <c r="S15" s="25">
        <f t="shared" si="11"/>
        <v>45.617102056136751</v>
      </c>
      <c r="T15" s="26">
        <f t="shared" si="12"/>
        <v>2.4475320343457856</v>
      </c>
      <c r="U15" s="26" t="str">
        <f t="shared" si="13"/>
        <v>ОДН</v>
      </c>
      <c r="V15" s="27">
        <f t="shared" si="14"/>
        <v>46595</v>
      </c>
    </row>
    <row r="16" spans="1:22" ht="27" customHeight="1">
      <c r="A16" s="44">
        <v>4</v>
      </c>
      <c r="B16" s="45" t="s">
        <v>39</v>
      </c>
      <c r="C16" s="46" t="s">
        <v>46</v>
      </c>
      <c r="D16" s="20">
        <v>15</v>
      </c>
      <c r="E16" s="42">
        <v>1324</v>
      </c>
      <c r="F16" s="43">
        <f t="shared" si="6"/>
        <v>19860</v>
      </c>
      <c r="G16" s="21">
        <v>1350</v>
      </c>
      <c r="H16" s="23">
        <f t="shared" si="7"/>
        <v>20250</v>
      </c>
      <c r="I16" s="21">
        <v>1285.2</v>
      </c>
      <c r="J16" s="43">
        <f t="shared" si="8"/>
        <v>19278</v>
      </c>
      <c r="K16" s="24"/>
      <c r="L16" s="22"/>
      <c r="M16" s="22"/>
      <c r="N16" s="22"/>
      <c r="O16" s="22"/>
      <c r="P16" s="23"/>
      <c r="Q16" s="22">
        <f t="shared" si="9"/>
        <v>1319.73</v>
      </c>
      <c r="R16" s="25">
        <f t="shared" si="10"/>
        <v>3</v>
      </c>
      <c r="S16" s="25">
        <f t="shared" si="11"/>
        <v>32.610019165894371</v>
      </c>
      <c r="T16" s="26">
        <f t="shared" si="12"/>
        <v>2.4709614213433331</v>
      </c>
      <c r="U16" s="26" t="str">
        <f t="shared" si="13"/>
        <v>ОДН</v>
      </c>
      <c r="V16" s="27">
        <f t="shared" si="14"/>
        <v>19795.95</v>
      </c>
    </row>
    <row r="17" spans="1:22" ht="27" customHeight="1">
      <c r="A17" s="44">
        <v>5</v>
      </c>
      <c r="B17" s="45" t="s">
        <v>40</v>
      </c>
      <c r="C17" s="46" t="s">
        <v>46</v>
      </c>
      <c r="D17" s="20">
        <v>15</v>
      </c>
      <c r="E17" s="42">
        <v>884</v>
      </c>
      <c r="F17" s="43">
        <f t="shared" si="6"/>
        <v>13260</v>
      </c>
      <c r="G17" s="21">
        <v>901</v>
      </c>
      <c r="H17" s="23">
        <f t="shared" si="7"/>
        <v>13515</v>
      </c>
      <c r="I17" s="21">
        <v>858.4</v>
      </c>
      <c r="J17" s="43">
        <f t="shared" si="8"/>
        <v>12876</v>
      </c>
      <c r="K17" s="24"/>
      <c r="L17" s="22"/>
      <c r="M17" s="22"/>
      <c r="N17" s="22"/>
      <c r="O17" s="22"/>
      <c r="P17" s="23"/>
      <c r="Q17" s="22">
        <f t="shared" si="9"/>
        <v>881.13</v>
      </c>
      <c r="R17" s="25">
        <f t="shared" si="10"/>
        <v>3</v>
      </c>
      <c r="S17" s="25">
        <f t="shared" si="11"/>
        <v>21.444191521248836</v>
      </c>
      <c r="T17" s="26">
        <f t="shared" si="12"/>
        <v>2.4337148345021551</v>
      </c>
      <c r="U17" s="26" t="str">
        <f t="shared" si="13"/>
        <v>ОДН</v>
      </c>
      <c r="V17" s="27">
        <f t="shared" si="14"/>
        <v>13216.95</v>
      </c>
    </row>
    <row r="18" spans="1:22" ht="27" customHeight="1">
      <c r="A18" s="44">
        <v>6</v>
      </c>
      <c r="B18" s="45" t="s">
        <v>41</v>
      </c>
      <c r="C18" s="46" t="s">
        <v>46</v>
      </c>
      <c r="D18" s="20">
        <v>5</v>
      </c>
      <c r="E18" s="42">
        <v>1164</v>
      </c>
      <c r="F18" s="43">
        <f t="shared" si="6"/>
        <v>5820</v>
      </c>
      <c r="G18" s="21">
        <v>1187</v>
      </c>
      <c r="H18" s="23">
        <f t="shared" si="7"/>
        <v>5935</v>
      </c>
      <c r="I18" s="21">
        <v>1130.4000000000001</v>
      </c>
      <c r="J18" s="43">
        <f t="shared" si="8"/>
        <v>5652</v>
      </c>
      <c r="K18" s="24"/>
      <c r="L18" s="22"/>
      <c r="M18" s="22"/>
      <c r="N18" s="22"/>
      <c r="O18" s="22"/>
      <c r="P18" s="23"/>
      <c r="Q18" s="22">
        <f t="shared" si="9"/>
        <v>1160.47</v>
      </c>
      <c r="R18" s="25">
        <f t="shared" si="10"/>
        <v>3</v>
      </c>
      <c r="S18" s="25">
        <f t="shared" si="11"/>
        <v>28.464949499340364</v>
      </c>
      <c r="T18" s="26">
        <f t="shared" si="12"/>
        <v>2.4528811170767328</v>
      </c>
      <c r="U18" s="26" t="str">
        <f t="shared" si="13"/>
        <v>ОДН</v>
      </c>
      <c r="V18" s="27">
        <f t="shared" si="14"/>
        <v>5802.35</v>
      </c>
    </row>
    <row r="19" spans="1:22" ht="27" customHeight="1">
      <c r="A19" s="44">
        <v>7</v>
      </c>
      <c r="B19" s="45" t="s">
        <v>42</v>
      </c>
      <c r="C19" s="46" t="s">
        <v>47</v>
      </c>
      <c r="D19" s="67">
        <v>13.5</v>
      </c>
      <c r="E19" s="42">
        <v>1895</v>
      </c>
      <c r="F19" s="43">
        <f t="shared" si="6"/>
        <v>25582.5</v>
      </c>
      <c r="G19" s="21">
        <v>1931</v>
      </c>
      <c r="H19" s="23">
        <f t="shared" si="7"/>
        <v>26068.5</v>
      </c>
      <c r="I19" s="21">
        <v>1839.33</v>
      </c>
      <c r="J19" s="43">
        <f t="shared" si="8"/>
        <v>24830.954999999998</v>
      </c>
      <c r="K19" s="24"/>
      <c r="L19" s="22"/>
      <c r="M19" s="22"/>
      <c r="N19" s="22"/>
      <c r="O19" s="22"/>
      <c r="P19" s="23"/>
      <c r="Q19" s="22">
        <f t="shared" si="9"/>
        <v>1888.44</v>
      </c>
      <c r="R19" s="25">
        <f t="shared" si="10"/>
        <v>3</v>
      </c>
      <c r="S19" s="25">
        <f t="shared" si="11"/>
        <v>46.185383510370499</v>
      </c>
      <c r="T19" s="26">
        <f t="shared" si="12"/>
        <v>2.4456897497601457</v>
      </c>
      <c r="U19" s="26" t="str">
        <f t="shared" si="13"/>
        <v>ОДН</v>
      </c>
      <c r="V19" s="27">
        <f t="shared" si="14"/>
        <v>25493.940000000002</v>
      </c>
    </row>
    <row r="20" spans="1:22" ht="27" customHeight="1">
      <c r="A20" s="44">
        <v>8</v>
      </c>
      <c r="B20" s="45" t="s">
        <v>43</v>
      </c>
      <c r="C20" s="46" t="s">
        <v>46</v>
      </c>
      <c r="D20" s="20">
        <v>15</v>
      </c>
      <c r="E20" s="42">
        <v>3009</v>
      </c>
      <c r="F20" s="43">
        <f t="shared" si="6"/>
        <v>45135</v>
      </c>
      <c r="G20" s="21">
        <v>3068</v>
      </c>
      <c r="H20" s="23">
        <f t="shared" si="7"/>
        <v>46020</v>
      </c>
      <c r="I20" s="21">
        <v>2921.6</v>
      </c>
      <c r="J20" s="43">
        <f t="shared" si="8"/>
        <v>43824</v>
      </c>
      <c r="K20" s="24"/>
      <c r="L20" s="22"/>
      <c r="M20" s="22"/>
      <c r="N20" s="22"/>
      <c r="O20" s="22"/>
      <c r="P20" s="23"/>
      <c r="Q20" s="22">
        <f t="shared" si="9"/>
        <v>2999.53</v>
      </c>
      <c r="R20" s="25">
        <f t="shared" si="10"/>
        <v>3</v>
      </c>
      <c r="S20" s="25">
        <f t="shared" si="11"/>
        <v>73.657676789320519</v>
      </c>
      <c r="T20" s="26">
        <f t="shared" si="12"/>
        <v>2.4556406100062511</v>
      </c>
      <c r="U20" s="26" t="str">
        <f t="shared" si="13"/>
        <v>ОДН</v>
      </c>
      <c r="V20" s="27">
        <f t="shared" si="14"/>
        <v>44992.950000000004</v>
      </c>
    </row>
    <row r="21" spans="1:22" ht="27" customHeight="1">
      <c r="A21" s="44">
        <v>9</v>
      </c>
      <c r="B21" s="45" t="s">
        <v>44</v>
      </c>
      <c r="C21" s="46" t="s">
        <v>47</v>
      </c>
      <c r="D21" s="47">
        <v>7.6</v>
      </c>
      <c r="E21" s="42">
        <v>928</v>
      </c>
      <c r="F21" s="43">
        <f t="shared" si="6"/>
        <v>7052.7999999999993</v>
      </c>
      <c r="G21" s="21">
        <v>945</v>
      </c>
      <c r="H21" s="23">
        <f t="shared" si="7"/>
        <v>7182</v>
      </c>
      <c r="I21" s="21">
        <v>900.53</v>
      </c>
      <c r="J21" s="43">
        <f t="shared" si="8"/>
        <v>6844.0279999999993</v>
      </c>
      <c r="K21" s="24"/>
      <c r="L21" s="22"/>
      <c r="M21" s="22"/>
      <c r="N21" s="22"/>
      <c r="O21" s="22"/>
      <c r="P21" s="23"/>
      <c r="Q21" s="22">
        <f t="shared" si="9"/>
        <v>924.51</v>
      </c>
      <c r="R21" s="25">
        <f t="shared" si="10"/>
        <v>3</v>
      </c>
      <c r="S21" s="25">
        <f t="shared" si="11"/>
        <v>22.439480831783978</v>
      </c>
      <c r="T21" s="26">
        <f t="shared" si="12"/>
        <v>2.4271755667092814</v>
      </c>
      <c r="U21" s="26" t="str">
        <f t="shared" si="13"/>
        <v>ОДН</v>
      </c>
      <c r="V21" s="27">
        <f t="shared" si="14"/>
        <v>7026.2759999999998</v>
      </c>
    </row>
    <row r="22" spans="1:22" ht="27" customHeight="1">
      <c r="A22" s="44">
        <v>10</v>
      </c>
      <c r="B22" s="45" t="s">
        <v>45</v>
      </c>
      <c r="C22" s="46" t="s">
        <v>46</v>
      </c>
      <c r="D22" s="20">
        <v>30</v>
      </c>
      <c r="E22" s="42">
        <v>184</v>
      </c>
      <c r="F22" s="43">
        <f t="shared" si="6"/>
        <v>5520</v>
      </c>
      <c r="G22" s="21">
        <v>187</v>
      </c>
      <c r="H22" s="23">
        <f t="shared" si="7"/>
        <v>5610</v>
      </c>
      <c r="I22" s="21">
        <v>178.2</v>
      </c>
      <c r="J22" s="43">
        <f t="shared" si="8"/>
        <v>5346</v>
      </c>
      <c r="K22" s="24"/>
      <c r="L22" s="22"/>
      <c r="M22" s="22"/>
      <c r="N22" s="22"/>
      <c r="O22" s="22"/>
      <c r="P22" s="23"/>
      <c r="Q22" s="22">
        <f t="shared" si="9"/>
        <v>183.07</v>
      </c>
      <c r="R22" s="25">
        <f t="shared" si="10"/>
        <v>3</v>
      </c>
      <c r="S22" s="25">
        <f t="shared" si="11"/>
        <v>4.473628281384145</v>
      </c>
      <c r="T22" s="26">
        <f t="shared" si="12"/>
        <v>2.4436708807473342</v>
      </c>
      <c r="U22" s="26" t="str">
        <f t="shared" si="13"/>
        <v>ОДН</v>
      </c>
      <c r="V22" s="27">
        <f t="shared" si="14"/>
        <v>5492.0999999999995</v>
      </c>
    </row>
    <row r="23" spans="1:22" s="28" customFormat="1" ht="27.75" customHeight="1">
      <c r="A23" s="51" t="s">
        <v>26</v>
      </c>
      <c r="B23" s="51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2">
        <f>SUM(V13:V22)</f>
        <v>222336.96600000004</v>
      </c>
    </row>
    <row r="24" spans="1:22" s="33" customFormat="1">
      <c r="A24" s="34"/>
      <c r="S24" s="35"/>
    </row>
    <row r="25" spans="1:22">
      <c r="A25" s="52" t="s">
        <v>27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4"/>
    </row>
    <row r="26" spans="1:22" ht="52.5" customHeight="1">
      <c r="A26" s="55" t="s">
        <v>33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7"/>
    </row>
    <row r="27" spans="1:22" ht="100.5" customHeight="1">
      <c r="A27" s="48" t="s">
        <v>28</v>
      </c>
      <c r="B27" s="49"/>
      <c r="C27" s="50" t="s">
        <v>29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</row>
    <row r="28" spans="1:22" ht="57.75" customHeight="1">
      <c r="A28" s="48" t="s">
        <v>30</v>
      </c>
      <c r="B28" s="49"/>
      <c r="C28" s="50" t="s">
        <v>31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</row>
    <row r="29" spans="1:22" ht="44.25" customHeight="1">
      <c r="A29" s="48" t="s">
        <v>18</v>
      </c>
      <c r="B29" s="49"/>
      <c r="C29" s="50" t="s">
        <v>32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</row>
    <row r="30" spans="1:2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>
      <c r="B31" s="37"/>
      <c r="C31" s="37"/>
      <c r="D31" s="38"/>
      <c r="E31" s="39"/>
      <c r="F31" s="40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  <c r="S31" s="39"/>
      <c r="T31" s="39"/>
      <c r="U31" s="39"/>
      <c r="V31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28:B28"/>
    <mergeCell ref="C28:V28"/>
    <mergeCell ref="A29:B29"/>
    <mergeCell ref="C29:V29"/>
    <mergeCell ref="A23:B23"/>
    <mergeCell ref="A25:V25"/>
    <mergeCell ref="A26:V26"/>
    <mergeCell ref="A27:B27"/>
    <mergeCell ref="C27:V27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Лейсан</cp:lastModifiedBy>
  <cp:revision>3</cp:revision>
  <dcterms:created xsi:type="dcterms:W3CDTF">2021-01-18T05:46:41Z</dcterms:created>
  <dcterms:modified xsi:type="dcterms:W3CDTF">2025-06-17T04:14:26Z</dcterms:modified>
</cp:coreProperties>
</file>