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2802800-AADF-470C-9A3C-BB2E81D679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10" i="1"/>
  <c r="K11" i="1"/>
  <c r="K12" i="1"/>
  <c r="K13" i="1"/>
  <c r="K14" i="1"/>
  <c r="K15" i="1"/>
  <c r="K16" i="1"/>
  <c r="K17" i="1"/>
  <c r="K18" i="1"/>
  <c r="K19" i="1"/>
  <c r="K20" i="1"/>
  <c r="K21" i="1"/>
  <c r="K9" i="1"/>
  <c r="H21" i="1"/>
  <c r="J21" i="1"/>
  <c r="H10" i="1"/>
  <c r="J10" i="1"/>
  <c r="H11" i="1"/>
  <c r="J11" i="1"/>
  <c r="H12" i="1"/>
  <c r="J12" i="1"/>
  <c r="H13" i="1"/>
  <c r="J13" i="1"/>
  <c r="H14" i="1"/>
  <c r="J14" i="1"/>
  <c r="H15" i="1"/>
  <c r="J15" i="1"/>
  <c r="H16" i="1"/>
  <c r="J16" i="1"/>
  <c r="H17" i="1"/>
  <c r="J17" i="1"/>
  <c r="H18" i="1"/>
  <c r="J18" i="1"/>
  <c r="H19" i="1"/>
  <c r="J19" i="1"/>
  <c r="H20" i="1"/>
  <c r="J20" i="1"/>
  <c r="I21" i="1" l="1"/>
  <c r="I13" i="1"/>
  <c r="I12" i="1"/>
  <c r="I15" i="1"/>
  <c r="I14" i="1"/>
  <c r="I18" i="1"/>
  <c r="I10" i="1"/>
  <c r="I19" i="1"/>
  <c r="I17" i="1"/>
  <c r="I16" i="1"/>
  <c r="I11" i="1"/>
  <c r="I20" i="1"/>
  <c r="H9" i="1"/>
  <c r="J9" i="1" l="1"/>
  <c r="I9" i="1" l="1"/>
</calcChain>
</file>

<file path=xl/sharedStrings.xml><?xml version="1.0" encoding="utf-8"?>
<sst xmlns="http://schemas.openxmlformats.org/spreadsheetml/2006/main" count="65" uniqueCount="36">
  <si>
    <t>Обоснование НМЦД методом сопоставимых рыночных цен (анализ рынка) 
для закупки конкурентным способом</t>
  </si>
  <si>
    <t>№ п/п</t>
  </si>
  <si>
    <t>Наименование каждой единицы товара, работы, услуги (предмет закупки)</t>
  </si>
  <si>
    <t>Ед. изм.</t>
  </si>
  <si>
    <t>Кол-во</t>
  </si>
  <si>
    <t>Информация о рыночных ценах за ед. изм., руб. без НДС</t>
  </si>
  <si>
    <t>Общая стоимость закупки, руб. без НДС</t>
  </si>
  <si>
    <t>ИТОГО</t>
  </si>
  <si>
    <t>х</t>
  </si>
  <si>
    <t xml:space="preserve">предложение №1 </t>
  </si>
  <si>
    <t>предложение №2</t>
  </si>
  <si>
    <t>предложение №3</t>
  </si>
  <si>
    <t>V - коэффициент вариации, %</t>
  </si>
  <si>
    <t xml:space="preserve"> Среднее квадратичное отклонение  
    </t>
  </si>
  <si>
    <t>Средняя арифмитическая цена за ед.</t>
  </si>
  <si>
    <t>Приложение №2 к документации о закупке</t>
  </si>
  <si>
    <t>расходный стоматологический материал</t>
  </si>
  <si>
    <t>Срок действия цен:</t>
  </si>
  <si>
    <t xml:space="preserve">Технические характеристики товара соответствуют характеристикам, указанным в описании объека закупки (техническом задании). </t>
  </si>
  <si>
    <t>В цену товара входят все расходы Поставщика, необходимые для осуществления им своих обязательств по Контракту в полном объеме и надлежащего качества, в том числе все подлежащие к уплате налоги, сборы и другие обязательные платежи, расходы на упаковку, маркировку, страхование, сертификацию, транспортные расходы по доставке товара до места поставки, затраты по хранению товара на складе Поставщика, стоимость всех необходимых погрузочно-разгрузочных работ, и иные расходы, связанные с поставкой товара.</t>
  </si>
  <si>
    <r>
      <t xml:space="preserve">*Номер </t>
    </r>
    <r>
      <rPr>
        <sz val="11"/>
        <color rgb="FF000000"/>
        <rFont val="Times New Roman"/>
        <family val="1"/>
        <charset val="204"/>
      </rPr>
      <t>источника информации, указанный в таблице</t>
    </r>
  </si>
  <si>
    <t>Реквизиты документов, на основании которых выполнен расчет (номер, дата)</t>
  </si>
  <si>
    <t>1. кп</t>
  </si>
  <si>
    <t>2.кп</t>
  </si>
  <si>
    <t>3.кп</t>
  </si>
  <si>
    <t>Исполнитель:</t>
  </si>
  <si>
    <t>Спеиалист по закупкам</t>
  </si>
  <si>
    <t>Шакирова Зульфия Римовна</t>
  </si>
  <si>
    <t>тел: 8-347-277-08-01</t>
  </si>
  <si>
    <t xml:space="preserve"> на поставку изделий медицинского назначения однократного применения</t>
  </si>
  <si>
    <t>шт.</t>
  </si>
  <si>
    <t>Исх. №б/н от 14.04.2025</t>
  </si>
  <si>
    <t>Исх. №94623 от 24.04.2025</t>
  </si>
  <si>
    <t xml:space="preserve">Исх. Дог.№14 </t>
  </si>
  <si>
    <r>
      <t xml:space="preserve">Дата подготовки обоснования НМЦК: "25" июня </t>
    </r>
    <r>
      <rPr>
        <u/>
        <sz val="11"/>
        <color rgb="FF000000"/>
        <rFont val="Times New Roman"/>
        <family val="1"/>
        <charset val="204"/>
      </rPr>
      <t>2025</t>
    </r>
    <r>
      <rPr>
        <sz val="11"/>
        <color rgb="FF000000"/>
        <rFont val="Times New Roman"/>
        <family val="1"/>
        <charset val="204"/>
      </rPr>
      <t>г.</t>
    </r>
  </si>
  <si>
    <t>НМЦК составляет: 303 339, 35  (триста три тысячи триста тридцать девять руб. 35 коп.)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</si>
</sst>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10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9" applyNumberFormat="0" applyFont="0" applyFill="0" applyBorder="0" applyAlignment="0">
      <alignment horizontal="center" vertical="center" wrapTex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/>
    <xf numFmtId="0" fontId="8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4" fontId="6" fillId="2" borderId="10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vjq" xfId="2" xr:uid="{864294F2-0752-4154-BE9D-9869B8E0E4D3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4</xdr:row>
      <xdr:rowOff>914400</xdr:rowOff>
    </xdr:from>
    <xdr:to>
      <xdr:col>7</xdr:col>
      <xdr:colOff>1343025</xdr:colOff>
      <xdr:row>4</xdr:row>
      <xdr:rowOff>1362075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259080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6</xdr:row>
      <xdr:rowOff>161925</xdr:rowOff>
    </xdr:from>
    <xdr:to>
      <xdr:col>7</xdr:col>
      <xdr:colOff>1047750</xdr:colOff>
      <xdr:row>7</xdr:row>
      <xdr:rowOff>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97155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4</xdr:row>
      <xdr:rowOff>1057275</xdr:rowOff>
    </xdr:from>
    <xdr:to>
      <xdr:col>8</xdr:col>
      <xdr:colOff>733425</xdr:colOff>
      <xdr:row>4</xdr:row>
      <xdr:rowOff>1400175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273367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6</xdr:row>
      <xdr:rowOff>266700</xdr:rowOff>
    </xdr:from>
    <xdr:to>
      <xdr:col>8</xdr:col>
      <xdr:colOff>866775</xdr:colOff>
      <xdr:row>7</xdr:row>
      <xdr:rowOff>0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07632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A7" workbookViewId="0">
      <selection activeCell="L9" sqref="L9:L21"/>
    </sheetView>
  </sheetViews>
  <sheetFormatPr defaultRowHeight="15" x14ac:dyDescent="0.25"/>
  <cols>
    <col min="2" max="2" width="35.7109375" customWidth="1"/>
    <col min="5" max="5" width="17" customWidth="1"/>
    <col min="6" max="6" width="16.5703125" customWidth="1"/>
    <col min="7" max="7" width="16" customWidth="1"/>
    <col min="8" max="8" width="18.140625" customWidth="1"/>
    <col min="9" max="9" width="15.7109375" customWidth="1"/>
    <col min="10" max="10" width="16" customWidth="1"/>
    <col min="11" max="11" width="15.28515625" customWidth="1"/>
    <col min="12" max="12" width="21" customWidth="1"/>
  </cols>
  <sheetData>
    <row r="1" spans="1:12" x14ac:dyDescent="0.25">
      <c r="I1" s="30" t="s">
        <v>15</v>
      </c>
      <c r="J1" s="30"/>
      <c r="K1" s="30"/>
    </row>
    <row r="3" spans="1:12" ht="19.5" thickBot="1" x14ac:dyDescent="0.3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1"/>
    </row>
    <row r="4" spans="1:12" ht="27.6" customHeight="1" x14ac:dyDescent="0.25">
      <c r="A4" s="1"/>
      <c r="B4" s="1"/>
      <c r="C4" s="39" t="s">
        <v>29</v>
      </c>
      <c r="D4" s="40"/>
      <c r="E4" s="40"/>
      <c r="F4" s="40"/>
      <c r="G4" s="40"/>
      <c r="H4" s="40"/>
      <c r="I4" s="41"/>
      <c r="J4" s="1"/>
      <c r="K4" s="1"/>
      <c r="L4" s="1"/>
    </row>
    <row r="5" spans="1:12" ht="29.25" customHeight="1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2"/>
      <c r="G5" s="32"/>
      <c r="H5" s="32" t="s">
        <v>13</v>
      </c>
      <c r="I5" s="32" t="s">
        <v>12</v>
      </c>
      <c r="J5" s="33" t="s">
        <v>14</v>
      </c>
      <c r="K5" s="32" t="s">
        <v>6</v>
      </c>
      <c r="L5" s="1"/>
    </row>
    <row r="6" spans="1:12" x14ac:dyDescent="0.25">
      <c r="A6" s="32"/>
      <c r="B6" s="32"/>
      <c r="C6" s="32"/>
      <c r="D6" s="32"/>
      <c r="E6" s="35" t="s">
        <v>9</v>
      </c>
      <c r="F6" s="35" t="s">
        <v>10</v>
      </c>
      <c r="G6" s="35" t="s">
        <v>11</v>
      </c>
      <c r="H6" s="32"/>
      <c r="I6" s="32"/>
      <c r="J6" s="34"/>
      <c r="K6" s="32"/>
      <c r="L6" s="1"/>
    </row>
    <row r="7" spans="1:12" ht="48" customHeight="1" x14ac:dyDescent="0.25">
      <c r="A7" s="32"/>
      <c r="B7" s="32"/>
      <c r="C7" s="32"/>
      <c r="D7" s="32"/>
      <c r="E7" s="35"/>
      <c r="F7" s="35"/>
      <c r="G7" s="35"/>
      <c r="H7" s="32"/>
      <c r="I7" s="32"/>
      <c r="J7" s="34"/>
      <c r="K7" s="32"/>
      <c r="L7" s="1"/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1"/>
    </row>
    <row r="9" spans="1:12" ht="30.75" customHeight="1" x14ac:dyDescent="0.25">
      <c r="A9" s="23">
        <v>1</v>
      </c>
      <c r="B9" s="24" t="s">
        <v>16</v>
      </c>
      <c r="C9" s="25" t="s">
        <v>30</v>
      </c>
      <c r="D9" s="20">
        <v>13</v>
      </c>
      <c r="E9" s="21">
        <v>2050</v>
      </c>
      <c r="F9" s="21">
        <v>2292</v>
      </c>
      <c r="G9" s="21">
        <v>2406.6</v>
      </c>
      <c r="H9" s="26">
        <f>ROUND(STDEV(E9:G9),2)</f>
        <v>182.05</v>
      </c>
      <c r="I9" s="27">
        <f>ROUND(H9/J9*100,2)</f>
        <v>8.09</v>
      </c>
      <c r="J9" s="26">
        <f>(E9+F9+G9)/3</f>
        <v>2249.5333333333333</v>
      </c>
      <c r="K9" s="26">
        <f>J9*D9</f>
        <v>29243.933333333334</v>
      </c>
      <c r="L9" s="29"/>
    </row>
    <row r="10" spans="1:12" ht="30.75" customHeight="1" x14ac:dyDescent="0.25">
      <c r="A10" s="23">
        <v>2</v>
      </c>
      <c r="B10" s="24" t="s">
        <v>16</v>
      </c>
      <c r="C10" s="25" t="s">
        <v>30</v>
      </c>
      <c r="D10" s="20">
        <v>20</v>
      </c>
      <c r="E10" s="21">
        <v>2050</v>
      </c>
      <c r="F10" s="21">
        <v>2132</v>
      </c>
      <c r="G10" s="21">
        <v>2238.6</v>
      </c>
      <c r="H10" s="26">
        <f t="shared" ref="H10:H20" si="0">ROUND(STDEV(E10:G10),2)</f>
        <v>94.57</v>
      </c>
      <c r="I10" s="27">
        <f t="shared" ref="I10:I20" si="1">ROUND(H10/J10*100,2)</f>
        <v>4.42</v>
      </c>
      <c r="J10" s="26">
        <f t="shared" ref="J10:J20" si="2">(E10+F10+G10)/3</f>
        <v>2140.2000000000003</v>
      </c>
      <c r="K10" s="26">
        <f t="shared" ref="K10:K21" si="3">J10*D10</f>
        <v>42804.000000000007</v>
      </c>
      <c r="L10" s="29"/>
    </row>
    <row r="11" spans="1:12" ht="30.75" customHeight="1" x14ac:dyDescent="0.25">
      <c r="A11" s="23">
        <v>3</v>
      </c>
      <c r="B11" s="24" t="s">
        <v>16</v>
      </c>
      <c r="C11" s="25" t="s">
        <v>30</v>
      </c>
      <c r="D11" s="20">
        <v>25</v>
      </c>
      <c r="E11" s="21">
        <v>2050</v>
      </c>
      <c r="F11" s="21">
        <v>2132</v>
      </c>
      <c r="G11" s="21">
        <v>2238.6</v>
      </c>
      <c r="H11" s="26">
        <f t="shared" si="0"/>
        <v>94.57</v>
      </c>
      <c r="I11" s="27">
        <f t="shared" si="1"/>
        <v>4.42</v>
      </c>
      <c r="J11" s="26">
        <f t="shared" si="2"/>
        <v>2140.2000000000003</v>
      </c>
      <c r="K11" s="26">
        <f t="shared" si="3"/>
        <v>53505.000000000007</v>
      </c>
      <c r="L11" s="29"/>
    </row>
    <row r="12" spans="1:12" ht="30.75" customHeight="1" x14ac:dyDescent="0.25">
      <c r="A12" s="23">
        <v>4</v>
      </c>
      <c r="B12" s="24" t="s">
        <v>16</v>
      </c>
      <c r="C12" s="25" t="s">
        <v>30</v>
      </c>
      <c r="D12" s="20">
        <v>15</v>
      </c>
      <c r="E12" s="21">
        <v>2050</v>
      </c>
      <c r="F12" s="21">
        <v>2372</v>
      </c>
      <c r="G12" s="21">
        <v>2490.6</v>
      </c>
      <c r="H12" s="26">
        <f t="shared" si="0"/>
        <v>227.99</v>
      </c>
      <c r="I12" s="27">
        <f t="shared" si="1"/>
        <v>9.89</v>
      </c>
      <c r="J12" s="26">
        <f t="shared" si="2"/>
        <v>2304.2000000000003</v>
      </c>
      <c r="K12" s="26">
        <f t="shared" si="3"/>
        <v>34563.000000000007</v>
      </c>
      <c r="L12" s="29"/>
    </row>
    <row r="13" spans="1:12" ht="30.75" customHeight="1" x14ac:dyDescent="0.25">
      <c r="A13" s="23">
        <v>5</v>
      </c>
      <c r="B13" s="24" t="s">
        <v>16</v>
      </c>
      <c r="C13" s="25" t="s">
        <v>30</v>
      </c>
      <c r="D13" s="20">
        <v>5</v>
      </c>
      <c r="E13" s="21">
        <v>2050</v>
      </c>
      <c r="F13" s="21">
        <v>2065</v>
      </c>
      <c r="G13" s="21">
        <v>2168.25</v>
      </c>
      <c r="H13" s="26">
        <f t="shared" si="0"/>
        <v>64.38</v>
      </c>
      <c r="I13" s="27">
        <f t="shared" si="1"/>
        <v>3.07</v>
      </c>
      <c r="J13" s="26">
        <f t="shared" si="2"/>
        <v>2094.4166666666665</v>
      </c>
      <c r="K13" s="26">
        <f t="shared" si="3"/>
        <v>10472.083333333332</v>
      </c>
      <c r="L13" s="29"/>
    </row>
    <row r="14" spans="1:12" ht="30.75" customHeight="1" x14ac:dyDescent="0.25">
      <c r="A14" s="23">
        <v>6</v>
      </c>
      <c r="B14" s="24" t="s">
        <v>16</v>
      </c>
      <c r="C14" s="25" t="s">
        <v>30</v>
      </c>
      <c r="D14" s="20">
        <v>5</v>
      </c>
      <c r="E14" s="21">
        <v>2050</v>
      </c>
      <c r="F14" s="21">
        <v>2088</v>
      </c>
      <c r="G14" s="21">
        <v>2192.4</v>
      </c>
      <c r="H14" s="26">
        <f t="shared" si="0"/>
        <v>73.739999999999995</v>
      </c>
      <c r="I14" s="27">
        <f t="shared" si="1"/>
        <v>3.49</v>
      </c>
      <c r="J14" s="26">
        <f t="shared" si="2"/>
        <v>2110.1333333333332</v>
      </c>
      <c r="K14" s="26">
        <f t="shared" si="3"/>
        <v>10550.666666666666</v>
      </c>
      <c r="L14" s="29"/>
    </row>
    <row r="15" spans="1:12" ht="30.75" customHeight="1" x14ac:dyDescent="0.25">
      <c r="A15" s="23">
        <v>7</v>
      </c>
      <c r="B15" s="24" t="s">
        <v>16</v>
      </c>
      <c r="C15" s="25" t="s">
        <v>30</v>
      </c>
      <c r="D15" s="20">
        <v>5</v>
      </c>
      <c r="E15" s="21">
        <v>2050</v>
      </c>
      <c r="F15" s="21">
        <v>2019</v>
      </c>
      <c r="G15" s="21">
        <v>2230.9499999999998</v>
      </c>
      <c r="H15" s="26">
        <f t="shared" si="0"/>
        <v>114.47</v>
      </c>
      <c r="I15" s="27">
        <f t="shared" si="1"/>
        <v>5.45</v>
      </c>
      <c r="J15" s="26">
        <f t="shared" si="2"/>
        <v>2099.9833333333331</v>
      </c>
      <c r="K15" s="26">
        <f t="shared" si="3"/>
        <v>10499.916666666666</v>
      </c>
      <c r="L15" s="29"/>
    </row>
    <row r="16" spans="1:12" ht="30.75" customHeight="1" x14ac:dyDescent="0.25">
      <c r="A16" s="23">
        <v>8</v>
      </c>
      <c r="B16" s="24" t="s">
        <v>16</v>
      </c>
      <c r="C16" s="25" t="s">
        <v>30</v>
      </c>
      <c r="D16" s="20">
        <v>5</v>
      </c>
      <c r="E16" s="21">
        <v>2050</v>
      </c>
      <c r="F16" s="21">
        <v>2054</v>
      </c>
      <c r="G16" s="21">
        <v>2156.6999999999998</v>
      </c>
      <c r="H16" s="26">
        <f t="shared" si="0"/>
        <v>60.48</v>
      </c>
      <c r="I16" s="27">
        <f t="shared" si="1"/>
        <v>2.9</v>
      </c>
      <c r="J16" s="26">
        <f t="shared" si="2"/>
        <v>2086.9</v>
      </c>
      <c r="K16" s="26">
        <f t="shared" si="3"/>
        <v>10434.5</v>
      </c>
      <c r="L16" s="29"/>
    </row>
    <row r="17" spans="1:12" ht="30.75" customHeight="1" x14ac:dyDescent="0.25">
      <c r="A17" s="23">
        <v>9</v>
      </c>
      <c r="B17" s="24" t="s">
        <v>16</v>
      </c>
      <c r="C17" s="25" t="s">
        <v>30</v>
      </c>
      <c r="D17" s="20">
        <v>5</v>
      </c>
      <c r="E17" s="21">
        <v>1730</v>
      </c>
      <c r="F17" s="21">
        <v>1895</v>
      </c>
      <c r="G17" s="21">
        <v>1989.75</v>
      </c>
      <c r="H17" s="26">
        <f t="shared" si="0"/>
        <v>131.44999999999999</v>
      </c>
      <c r="I17" s="27">
        <f t="shared" si="1"/>
        <v>7.02</v>
      </c>
      <c r="J17" s="26">
        <f t="shared" si="2"/>
        <v>1871.5833333333333</v>
      </c>
      <c r="K17" s="26">
        <f t="shared" si="3"/>
        <v>9357.9166666666661</v>
      </c>
      <c r="L17" s="29"/>
    </row>
    <row r="18" spans="1:12" ht="30.75" customHeight="1" x14ac:dyDescent="0.25">
      <c r="A18" s="23">
        <v>10</v>
      </c>
      <c r="B18" s="24" t="s">
        <v>16</v>
      </c>
      <c r="C18" s="25" t="s">
        <v>30</v>
      </c>
      <c r="D18" s="20">
        <v>5</v>
      </c>
      <c r="E18" s="21">
        <v>1730</v>
      </c>
      <c r="F18" s="21">
        <v>1688</v>
      </c>
      <c r="G18" s="21">
        <v>1772.4</v>
      </c>
      <c r="H18" s="26">
        <f t="shared" si="0"/>
        <v>42.2</v>
      </c>
      <c r="I18" s="27">
        <f t="shared" si="1"/>
        <v>2.44</v>
      </c>
      <c r="J18" s="26">
        <f t="shared" si="2"/>
        <v>1730.1333333333332</v>
      </c>
      <c r="K18" s="26">
        <f t="shared" si="3"/>
        <v>8650.6666666666661</v>
      </c>
      <c r="L18" s="29"/>
    </row>
    <row r="19" spans="1:12" ht="30.75" customHeight="1" x14ac:dyDescent="0.25">
      <c r="A19" s="23">
        <v>11</v>
      </c>
      <c r="B19" s="24" t="s">
        <v>16</v>
      </c>
      <c r="C19" s="25" t="s">
        <v>30</v>
      </c>
      <c r="D19" s="20">
        <v>5</v>
      </c>
      <c r="E19" s="21">
        <v>3460</v>
      </c>
      <c r="F19" s="21">
        <v>3380</v>
      </c>
      <c r="G19" s="21">
        <v>3549</v>
      </c>
      <c r="H19" s="26">
        <f t="shared" si="0"/>
        <v>84.54</v>
      </c>
      <c r="I19" s="27">
        <f t="shared" si="1"/>
        <v>2.44</v>
      </c>
      <c r="J19" s="26">
        <f t="shared" si="2"/>
        <v>3463</v>
      </c>
      <c r="K19" s="26">
        <f t="shared" si="3"/>
        <v>17315</v>
      </c>
      <c r="L19" s="29"/>
    </row>
    <row r="20" spans="1:12" ht="30.75" customHeight="1" x14ac:dyDescent="0.25">
      <c r="A20" s="23">
        <v>12</v>
      </c>
      <c r="B20" s="24" t="s">
        <v>16</v>
      </c>
      <c r="C20" s="25" t="s">
        <v>30</v>
      </c>
      <c r="D20" s="20">
        <v>6</v>
      </c>
      <c r="E20" s="21">
        <v>7250</v>
      </c>
      <c r="F20" s="21">
        <v>6860</v>
      </c>
      <c r="G20" s="21">
        <v>7203</v>
      </c>
      <c r="H20" s="26">
        <f t="shared" si="0"/>
        <v>212.9</v>
      </c>
      <c r="I20" s="27">
        <f t="shared" si="1"/>
        <v>3</v>
      </c>
      <c r="J20" s="26">
        <f t="shared" si="2"/>
        <v>7104.333333333333</v>
      </c>
      <c r="K20" s="26">
        <f t="shared" si="3"/>
        <v>42626</v>
      </c>
      <c r="L20" s="29"/>
    </row>
    <row r="21" spans="1:12" ht="30.75" customHeight="1" x14ac:dyDescent="0.25">
      <c r="A21" s="28">
        <v>13</v>
      </c>
      <c r="B21" s="24" t="s">
        <v>16</v>
      </c>
      <c r="C21" s="25" t="s">
        <v>30</v>
      </c>
      <c r="D21" s="20">
        <v>5</v>
      </c>
      <c r="E21" s="21">
        <v>6200</v>
      </c>
      <c r="F21" s="21">
        <v>3800</v>
      </c>
      <c r="G21" s="21">
        <v>3990</v>
      </c>
      <c r="H21" s="26">
        <f t="shared" ref="H21" si="4">ROUND(STDEV(E21:G21),2)</f>
        <v>1334.18</v>
      </c>
      <c r="I21" s="27">
        <f t="shared" ref="I21" si="5">ROUND(H21/J21*100,2)</f>
        <v>28.61</v>
      </c>
      <c r="J21" s="26">
        <f t="shared" ref="J21" si="6">(E21+F21+G21)/3</f>
        <v>4663.333333333333</v>
      </c>
      <c r="K21" s="26">
        <f t="shared" si="3"/>
        <v>23316.666666666664</v>
      </c>
      <c r="L21" s="29"/>
    </row>
    <row r="22" spans="1:12" x14ac:dyDescent="0.25">
      <c r="A22" s="2"/>
      <c r="B22" s="2" t="s">
        <v>7</v>
      </c>
      <c r="C22" s="3" t="s">
        <v>8</v>
      </c>
      <c r="D22" s="3" t="s">
        <v>8</v>
      </c>
      <c r="E22" s="3" t="s">
        <v>8</v>
      </c>
      <c r="F22" s="3" t="s">
        <v>8</v>
      </c>
      <c r="G22" s="3" t="s">
        <v>8</v>
      </c>
      <c r="H22" s="3"/>
      <c r="I22" s="3"/>
      <c r="J22" s="3" t="s">
        <v>8</v>
      </c>
      <c r="K22" s="4">
        <f>SUM(K9:K21)</f>
        <v>303339.35000000003</v>
      </c>
      <c r="L22" s="1"/>
    </row>
    <row r="23" spans="1:12" ht="15" customHeight="1" thickBot="1" x14ac:dyDescent="0.3">
      <c r="A23" s="43" t="s">
        <v>17</v>
      </c>
      <c r="B23" s="44"/>
      <c r="C23" s="44"/>
      <c r="D23" s="45"/>
      <c r="E23" s="22">
        <v>46022</v>
      </c>
      <c r="F23" s="22">
        <v>46022</v>
      </c>
      <c r="G23" s="22">
        <v>46022</v>
      </c>
      <c r="H23" s="1"/>
      <c r="I23" s="1"/>
      <c r="J23" s="1"/>
      <c r="K23" s="1"/>
      <c r="L23" s="1"/>
    </row>
    <row r="24" spans="1:12" ht="15.75" thickBot="1" x14ac:dyDescent="0.3"/>
    <row r="25" spans="1:12" ht="15.6" customHeight="1" x14ac:dyDescent="0.25">
      <c r="A25" s="46" t="s">
        <v>35</v>
      </c>
      <c r="B25" s="46"/>
      <c r="C25" s="46"/>
      <c r="D25" s="46"/>
      <c r="E25" s="46"/>
      <c r="F25" s="46"/>
      <c r="G25" s="46"/>
      <c r="H25" s="46"/>
      <c r="I25" s="46"/>
    </row>
    <row r="26" spans="1:12" x14ac:dyDescent="0.25">
      <c r="A26" s="47" t="s">
        <v>18</v>
      </c>
      <c r="B26" s="47"/>
      <c r="C26" s="47"/>
      <c r="D26" s="47"/>
      <c r="E26" s="47"/>
      <c r="F26" s="47"/>
      <c r="G26" s="47"/>
      <c r="H26" s="47"/>
      <c r="I26" s="47"/>
    </row>
    <row r="27" spans="1:12" ht="55.15" customHeight="1" x14ac:dyDescent="0.25">
      <c r="A27" s="42" t="s">
        <v>19</v>
      </c>
      <c r="B27" s="42"/>
      <c r="C27" s="42"/>
      <c r="D27" s="42"/>
      <c r="E27" s="42"/>
      <c r="F27" s="42"/>
      <c r="G27" s="42"/>
      <c r="H27" s="42"/>
      <c r="I27" s="42"/>
    </row>
    <row r="28" spans="1:12" ht="15.75" thickBot="1" x14ac:dyDescent="0.3">
      <c r="A28" s="7"/>
      <c r="B28" s="8"/>
      <c r="C28" s="8"/>
      <c r="D28" s="9"/>
      <c r="E28" s="8"/>
      <c r="F28" s="6"/>
      <c r="G28" s="6"/>
      <c r="H28" s="6"/>
      <c r="I28" s="6"/>
    </row>
    <row r="29" spans="1:12" ht="46.9" customHeight="1" thickBot="1" x14ac:dyDescent="0.3">
      <c r="A29" s="7"/>
      <c r="B29" s="10" t="s">
        <v>20</v>
      </c>
      <c r="C29" s="36" t="s">
        <v>21</v>
      </c>
      <c r="D29" s="37"/>
      <c r="E29" s="38"/>
      <c r="F29" s="11"/>
      <c r="G29" s="12"/>
      <c r="H29" s="12"/>
      <c r="I29" s="12"/>
    </row>
    <row r="30" spans="1:12" ht="16.5" thickBot="1" x14ac:dyDescent="0.3">
      <c r="A30" s="7"/>
      <c r="B30" s="13" t="s">
        <v>22</v>
      </c>
      <c r="C30" s="36" t="s">
        <v>31</v>
      </c>
      <c r="D30" s="37"/>
      <c r="E30" s="38"/>
      <c r="F30" s="11"/>
      <c r="G30" s="12"/>
      <c r="H30" s="12"/>
      <c r="I30" s="12"/>
    </row>
    <row r="31" spans="1:12" ht="16.5" thickBot="1" x14ac:dyDescent="0.3">
      <c r="A31" s="7"/>
      <c r="B31" s="13" t="s">
        <v>23</v>
      </c>
      <c r="C31" s="36" t="s">
        <v>32</v>
      </c>
      <c r="D31" s="37"/>
      <c r="E31" s="38"/>
      <c r="F31" s="14"/>
      <c r="G31" s="6"/>
      <c r="H31" s="6"/>
      <c r="I31" s="6"/>
    </row>
    <row r="32" spans="1:12" ht="16.5" thickBot="1" x14ac:dyDescent="0.3">
      <c r="A32" s="7"/>
      <c r="B32" s="13" t="s">
        <v>24</v>
      </c>
      <c r="C32" s="36" t="s">
        <v>33</v>
      </c>
      <c r="D32" s="37"/>
      <c r="E32" s="38"/>
      <c r="F32" s="11"/>
      <c r="G32" s="12"/>
      <c r="H32" s="12"/>
      <c r="I32" s="12"/>
    </row>
    <row r="33" spans="1:9" ht="15.75" x14ac:dyDescent="0.25">
      <c r="A33" s="7"/>
      <c r="B33" s="15" t="s">
        <v>34</v>
      </c>
      <c r="C33" s="5"/>
      <c r="D33" s="5"/>
      <c r="E33" s="5"/>
      <c r="F33" s="12"/>
      <c r="G33" s="12"/>
      <c r="H33" s="12"/>
      <c r="I33" s="12"/>
    </row>
    <row r="34" spans="1:9" x14ac:dyDescent="0.25">
      <c r="A34" s="7"/>
      <c r="B34" s="6" t="s">
        <v>25</v>
      </c>
      <c r="C34" s="6"/>
      <c r="D34" s="16"/>
      <c r="E34" s="6"/>
      <c r="F34" s="6"/>
      <c r="G34" s="6"/>
      <c r="H34" s="6"/>
      <c r="I34" s="6"/>
    </row>
    <row r="35" spans="1:9" x14ac:dyDescent="0.25">
      <c r="A35" s="7"/>
      <c r="B35" s="17" t="s">
        <v>26</v>
      </c>
      <c r="C35" s="6"/>
      <c r="D35" s="16"/>
      <c r="E35" s="6"/>
      <c r="F35" s="6"/>
      <c r="G35" s="6"/>
      <c r="H35" s="6"/>
      <c r="I35" s="6"/>
    </row>
    <row r="36" spans="1:9" x14ac:dyDescent="0.25">
      <c r="A36" s="7"/>
      <c r="B36" s="17" t="s">
        <v>27</v>
      </c>
      <c r="C36" s="6"/>
      <c r="D36" s="16"/>
      <c r="E36" s="6"/>
      <c r="F36" s="6"/>
      <c r="G36" s="6"/>
      <c r="H36" s="6"/>
      <c r="I36" s="6"/>
    </row>
    <row r="37" spans="1:9" x14ac:dyDescent="0.25">
      <c r="A37" s="7"/>
      <c r="B37" s="6" t="s">
        <v>28</v>
      </c>
      <c r="C37" s="18"/>
      <c r="D37" s="19"/>
      <c r="E37" s="18"/>
      <c r="F37" s="18"/>
      <c r="G37" s="18"/>
      <c r="H37" s="18"/>
      <c r="I37" s="18"/>
    </row>
  </sheetData>
  <mergeCells count="23">
    <mergeCell ref="C31:E31"/>
    <mergeCell ref="C32:E32"/>
    <mergeCell ref="G6:G7"/>
    <mergeCell ref="C4:I4"/>
    <mergeCell ref="A27:I27"/>
    <mergeCell ref="C29:E29"/>
    <mergeCell ref="C30:E30"/>
    <mergeCell ref="A23:D23"/>
    <mergeCell ref="A25:I25"/>
    <mergeCell ref="A26:I26"/>
    <mergeCell ref="I1:K1"/>
    <mergeCell ref="A3:K3"/>
    <mergeCell ref="A5:A7"/>
    <mergeCell ref="B5:B7"/>
    <mergeCell ref="C5:C7"/>
    <mergeCell ref="D5:D7"/>
    <mergeCell ref="E5:G5"/>
    <mergeCell ref="J5:J7"/>
    <mergeCell ref="K5:K7"/>
    <mergeCell ref="E6:E7"/>
    <mergeCell ref="F6:F7"/>
    <mergeCell ref="H5:H7"/>
    <mergeCell ref="I5:I7"/>
  </mergeCells>
  <phoneticPr fontId="16" type="noConversion"/>
  <hyperlinks>
    <hyperlink ref="J5" location="_ftn1" display="_ftn1" xr:uid="{00000000-0004-0000-0000-000000000000}"/>
  </hyperlinks>
  <pageMargins left="0.7" right="0.7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2025-07-02T11:43:54Z</dcterms:modified>
</cp:coreProperties>
</file>