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840" yWindow="1590" windowWidth="19440" windowHeight="12960"/>
  </bookViews>
  <sheets>
    <sheet name="Для подписания" sheetId="1" r:id="rId1"/>
  </sheets>
  <definedNames>
    <definedName name="_xlnm.Print_Titles" localSheetId="0">'Для подписания'!$8:$10</definedName>
    <definedName name="_xlnm.Print_Area" localSheetId="0">'Для подписания'!$A$1:$L$18</definedName>
  </definedNames>
  <calcPr calcId="124519" fullPrecision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/>
  <c r="J12"/>
  <c r="J13"/>
  <c r="I11"/>
  <c r="L11" s="1"/>
  <c r="I12"/>
  <c r="L12" s="1"/>
  <c r="I13"/>
  <c r="L13" s="1"/>
  <c r="L14" l="1"/>
  <c r="L15" s="1"/>
  <c r="K13"/>
  <c r="K11"/>
  <c r="K12"/>
</calcChain>
</file>

<file path=xl/sharedStrings.xml><?xml version="1.0" encoding="utf-8"?>
<sst xmlns="http://schemas.openxmlformats.org/spreadsheetml/2006/main" count="31" uniqueCount="29">
  <si>
    <t>№ п/п</t>
  </si>
  <si>
    <t>Наименование товара, работы, услуги</t>
  </si>
  <si>
    <t>Среднее квадратичное отклонение</t>
  </si>
  <si>
    <t>Начальная (максимальная) цена контракта</t>
  </si>
  <si>
    <t>* - итоговый коэффициент вариации менее 33 %, совокупность цен принимается однородной</t>
  </si>
  <si>
    <t>(предмет контракта)</t>
  </si>
  <si>
    <t>Кол-во</t>
  </si>
  <si>
    <t xml:space="preserve">Итоговое значение:     </t>
  </si>
  <si>
    <t>Средняя арифметическая величина цены</t>
  </si>
  <si>
    <t>в том числе НДС 20%:</t>
  </si>
  <si>
    <t>Ед. изм.</t>
  </si>
  <si>
    <t>Коэффициент вариации цены (%)*</t>
  </si>
  <si>
    <t>м</t>
  </si>
  <si>
    <t>Провод силовой гибкий с медными жилами ПВС 3х1,5</t>
  </si>
  <si>
    <t>Провод самонесущий изолированный СИП-4 2х16</t>
  </si>
  <si>
    <t>ОКПД2</t>
  </si>
  <si>
    <t>27.32.13.139</t>
  </si>
  <si>
    <t xml:space="preserve">Приложение №2 к Извещению </t>
  </si>
  <si>
    <t>Поставка кабельно-проводниковой продукции  для нужд МУП "ЛУГАНСКГОРСВЕТ"</t>
  </si>
  <si>
    <t xml:space="preserve">27.32.13.112 </t>
  </si>
  <si>
    <t>ОБОСНОВАНИЕ НАЧАЛЬНОЙ (МАКСИМАЛЬНОЙ) ЦЕНЫ ДОГОВОРА, МАКСИМАЛЬНОГО ЗНАЧЕНИЯ ЦЕНЫ ДОГОВОРА, ЦЕНЫ ЕДИНИЦЫ ТОВАРА/РАБОТЫ/УСЛУГИ, ЯВЛЯЮЩЕЙСЯ ПРЕДМЕТОМ ЗАКУПКИ</t>
  </si>
  <si>
    <t>Коммерческое предложение  №1</t>
  </si>
  <si>
    <t xml:space="preserve">Коммерческое предложение  №2 </t>
  </si>
  <si>
    <r>
      <t>Коммерческое предложение  №3</t>
    </r>
    <r>
      <rPr>
        <i/>
        <sz val="11"/>
        <rFont val="Times New Roman"/>
        <family val="1"/>
        <charset val="204"/>
      </rPr>
      <t xml:space="preserve"> </t>
    </r>
  </si>
  <si>
    <t>Кабель ВВГнг 3x1,5</t>
  </si>
  <si>
    <t>27.32.13.111</t>
  </si>
  <si>
    <t>976 552,50 (девятьсот семьдесят шесть тысяч пятьсот пятьдесят два рубля 50 копеек, в том числе НДС 20% 162 758,75 (сто шестьдесят две тысячи семьсот пятьдесят восемь рублей 75 копеек).</t>
  </si>
  <si>
    <t>Расчет начальной (максимальной) цены договора</t>
  </si>
  <si>
    <t>Дата подготовки обоснования НМЦД: "04" июля 2025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</si>
</sst>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Fill="1"/>
    <xf numFmtId="4" fontId="1" fillId="0" borderId="0" xfId="0" applyNumberFormat="1" applyFont="1" applyFill="1"/>
    <xf numFmtId="0" fontId="9" fillId="0" borderId="0" xfId="0" applyFont="1" applyFill="1"/>
    <xf numFmtId="164" fontId="1" fillId="0" borderId="2" xfId="3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0" fontId="1" fillId="0" borderId="2" xfId="4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 shrinkToFit="1"/>
    </xf>
    <xf numFmtId="164" fontId="1" fillId="0" borderId="2" xfId="3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4" builtinId="5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topLeftCell="A2" zoomScaleSheetLayoutView="100" workbookViewId="0">
      <selection activeCell="I8" sqref="I8:I10"/>
    </sheetView>
  </sheetViews>
  <sheetFormatPr defaultColWidth="8.85546875" defaultRowHeight="15.75"/>
  <cols>
    <col min="1" max="1" width="6.5703125" style="1" customWidth="1"/>
    <col min="2" max="2" width="14.5703125" style="1" customWidth="1"/>
    <col min="3" max="3" width="42.140625" style="1" bestFit="1" customWidth="1"/>
    <col min="4" max="4" width="8.42578125" style="1" bestFit="1" customWidth="1"/>
    <col min="5" max="5" width="8.28515625" style="1" customWidth="1"/>
    <col min="6" max="6" width="15.140625" style="1" customWidth="1"/>
    <col min="7" max="8" width="15.28515625" style="1" customWidth="1"/>
    <col min="9" max="9" width="14.140625" style="1" customWidth="1"/>
    <col min="10" max="10" width="13.5703125" style="1" customWidth="1"/>
    <col min="11" max="11" width="12.85546875" style="1" customWidth="1"/>
    <col min="12" max="12" width="19.42578125" style="1" customWidth="1"/>
    <col min="13" max="13" width="21.7109375" style="1" customWidth="1"/>
    <col min="14" max="14" width="21.28515625" style="1" customWidth="1"/>
    <col min="15" max="15" width="23.5703125" style="1" customWidth="1"/>
    <col min="16" max="16384" width="8.85546875" style="1"/>
  </cols>
  <sheetData>
    <row r="1" spans="1:14" ht="30.75" customHeight="1">
      <c r="K1" s="18" t="s">
        <v>17</v>
      </c>
      <c r="L1" s="18"/>
    </row>
    <row r="2" spans="1:14" ht="49.5" customHeight="1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4" ht="23.4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ht="29.25" customHeight="1">
      <c r="A4" s="20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4" ht="15.75" customHeight="1">
      <c r="A5" s="21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4" ht="16.5" customHeight="1"/>
    <row r="7" spans="1:14" ht="41.25" customHeight="1">
      <c r="A7" s="33" t="s">
        <v>27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4" ht="48" customHeight="1">
      <c r="A8" s="34" t="s">
        <v>0</v>
      </c>
      <c r="B8" s="23" t="s">
        <v>15</v>
      </c>
      <c r="C8" s="34" t="s">
        <v>1</v>
      </c>
      <c r="D8" s="23" t="s">
        <v>10</v>
      </c>
      <c r="E8" s="23" t="s">
        <v>6</v>
      </c>
      <c r="F8" s="23" t="s">
        <v>21</v>
      </c>
      <c r="G8" s="23" t="s">
        <v>22</v>
      </c>
      <c r="H8" s="23" t="s">
        <v>23</v>
      </c>
      <c r="I8" s="34" t="s">
        <v>8</v>
      </c>
      <c r="J8" s="34" t="s">
        <v>2</v>
      </c>
      <c r="K8" s="34" t="s">
        <v>11</v>
      </c>
      <c r="L8" s="34" t="s">
        <v>3</v>
      </c>
      <c r="M8" s="3"/>
    </row>
    <row r="9" spans="1:14">
      <c r="A9" s="34"/>
      <c r="B9" s="24"/>
      <c r="C9" s="34"/>
      <c r="D9" s="24"/>
      <c r="E9" s="24"/>
      <c r="F9" s="24"/>
      <c r="G9" s="24"/>
      <c r="H9" s="24"/>
      <c r="I9" s="34"/>
      <c r="J9" s="34"/>
      <c r="K9" s="34"/>
      <c r="L9" s="34"/>
    </row>
    <row r="10" spans="1:14">
      <c r="A10" s="34"/>
      <c r="B10" s="25"/>
      <c r="C10" s="23"/>
      <c r="D10" s="24"/>
      <c r="E10" s="24"/>
      <c r="F10" s="25"/>
      <c r="G10" s="25"/>
      <c r="H10" s="25"/>
      <c r="I10" s="34"/>
      <c r="J10" s="34"/>
      <c r="K10" s="34"/>
      <c r="L10" s="34"/>
    </row>
    <row r="11" spans="1:14" ht="31.5">
      <c r="A11" s="8">
        <v>1</v>
      </c>
      <c r="B11" s="8" t="s">
        <v>16</v>
      </c>
      <c r="C11" s="10" t="s">
        <v>13</v>
      </c>
      <c r="D11" s="11" t="s">
        <v>12</v>
      </c>
      <c r="E11" s="12">
        <v>5000</v>
      </c>
      <c r="F11" s="13">
        <v>72</v>
      </c>
      <c r="G11" s="13">
        <v>69.12</v>
      </c>
      <c r="H11" s="13">
        <v>66.84</v>
      </c>
      <c r="I11" s="4">
        <f t="shared" ref="I11:I13" si="0">ROUND(AVERAGE(F11:H11),2)</f>
        <v>69.319999999999993</v>
      </c>
      <c r="J11" s="5">
        <f t="shared" ref="J11:J13" si="1">STDEV(F11:H11)</f>
        <v>2.59</v>
      </c>
      <c r="K11" s="6">
        <f t="shared" ref="K11:K13" si="2">J11/I11</f>
        <v>3.7400000000000003E-2</v>
      </c>
      <c r="L11" s="14">
        <f>ROUND(E11*I11,2)</f>
        <v>346600</v>
      </c>
      <c r="M11" s="2"/>
      <c r="N11" s="2"/>
    </row>
    <row r="12" spans="1:14" ht="31.5">
      <c r="A12" s="8">
        <v>2</v>
      </c>
      <c r="B12" s="8" t="s">
        <v>19</v>
      </c>
      <c r="C12" s="10" t="s">
        <v>14</v>
      </c>
      <c r="D12" s="11" t="s">
        <v>12</v>
      </c>
      <c r="E12" s="11">
        <v>10000</v>
      </c>
      <c r="F12" s="13">
        <v>59.55</v>
      </c>
      <c r="G12" s="13">
        <v>62.52</v>
      </c>
      <c r="H12" s="13">
        <v>60.66</v>
      </c>
      <c r="I12" s="4">
        <f t="shared" si="0"/>
        <v>60.91</v>
      </c>
      <c r="J12" s="5">
        <f t="shared" si="1"/>
        <v>1.5</v>
      </c>
      <c r="K12" s="6">
        <f t="shared" si="2"/>
        <v>2.46E-2</v>
      </c>
      <c r="L12" s="14">
        <f t="shared" ref="L12:L13" si="3">ROUND(E12*I12,2)</f>
        <v>609100</v>
      </c>
      <c r="M12" s="2"/>
      <c r="N12" s="2"/>
    </row>
    <row r="13" spans="1:14" ht="30" customHeight="1">
      <c r="A13" s="8">
        <v>3</v>
      </c>
      <c r="B13" s="8" t="s">
        <v>25</v>
      </c>
      <c r="C13" s="15" t="s">
        <v>24</v>
      </c>
      <c r="D13" s="11" t="s">
        <v>12</v>
      </c>
      <c r="E13" s="12">
        <v>250</v>
      </c>
      <c r="F13" s="13">
        <v>81.09</v>
      </c>
      <c r="G13" s="13">
        <v>84.13</v>
      </c>
      <c r="H13" s="13">
        <v>85</v>
      </c>
      <c r="I13" s="4">
        <f t="shared" si="0"/>
        <v>83.41</v>
      </c>
      <c r="J13" s="5">
        <f t="shared" si="1"/>
        <v>2.0499999999999998</v>
      </c>
      <c r="K13" s="6">
        <f t="shared" si="2"/>
        <v>2.46E-2</v>
      </c>
      <c r="L13" s="14">
        <f t="shared" si="3"/>
        <v>20852.5</v>
      </c>
      <c r="M13" s="2"/>
      <c r="N13" s="2"/>
    </row>
    <row r="14" spans="1:14" ht="24.75" customHeight="1">
      <c r="A14" s="26" t="s">
        <v>7</v>
      </c>
      <c r="B14" s="27"/>
      <c r="C14" s="27"/>
      <c r="D14" s="27"/>
      <c r="E14" s="27"/>
      <c r="F14" s="28"/>
      <c r="G14" s="28"/>
      <c r="H14" s="28"/>
      <c r="I14" s="28"/>
      <c r="J14" s="28"/>
      <c r="K14" s="29"/>
      <c r="L14" s="16">
        <f>SUM(L11:L13)</f>
        <v>976552.5</v>
      </c>
      <c r="N14" s="2"/>
    </row>
    <row r="15" spans="1:14" ht="24.75" customHeight="1">
      <c r="A15" s="26" t="s">
        <v>9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17">
        <f>L14*20/120</f>
        <v>162758.75</v>
      </c>
    </row>
    <row r="16" spans="1:14" ht="28.5" customHeight="1">
      <c r="A16" s="30" t="s">
        <v>28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ht="20.25" customHeight="1">
      <c r="A17" s="22" t="s">
        <v>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7"/>
    </row>
    <row r="18" spans="1:12" ht="63.75" customHeight="1">
      <c r="A18" s="35" t="s">
        <v>26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</sheetData>
  <mergeCells count="22">
    <mergeCell ref="A18:L18"/>
    <mergeCell ref="C8:C10"/>
    <mergeCell ref="I8:I10"/>
    <mergeCell ref="J8:J10"/>
    <mergeCell ref="K8:K10"/>
    <mergeCell ref="L8:L10"/>
    <mergeCell ref="B8:B10"/>
    <mergeCell ref="K1:L1"/>
    <mergeCell ref="A2:L2"/>
    <mergeCell ref="A4:L4"/>
    <mergeCell ref="A5:L5"/>
    <mergeCell ref="A17:K17"/>
    <mergeCell ref="F8:F10"/>
    <mergeCell ref="G8:G10"/>
    <mergeCell ref="H8:H10"/>
    <mergeCell ref="D8:D10"/>
    <mergeCell ref="E8:E10"/>
    <mergeCell ref="A14:K14"/>
    <mergeCell ref="A15:K15"/>
    <mergeCell ref="A16:L16"/>
    <mergeCell ref="A7:L7"/>
    <mergeCell ref="A8:A10"/>
  </mergeCells>
  <pageMargins left="0.15748031496062992" right="0.15748031496062992" top="0.74803149606299213" bottom="0.74803149606299213" header="0" footer="0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4F92DFB2D7AE34AB5ED969045F7C917" ma:contentTypeVersion="0" ma:contentTypeDescription="Создание документа." ma:contentTypeScope="" ma:versionID="4d89572fb270f51fc91452b2fd3723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AB9995-66EF-41B9-8A51-79A0B42D40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4D915E-0CA1-4912-9925-D46ABA105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F534B3-DA7F-4F7C-98DC-BEAAE91544C8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подписания</vt:lpstr>
      <vt:lpstr>'Для подписания'!Заголовки_для_печати</vt:lpstr>
      <vt:lpstr>'Для подписания'!Область_печати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Потураева Людмила Алексеевна</dc:creator>
  <cp:lastModifiedBy>Пользователь Windows</cp:lastModifiedBy>
  <cp:lastPrinted>2025-07-07T09:27:24Z</cp:lastPrinted>
  <dcterms:created xsi:type="dcterms:W3CDTF">2017-01-20T07:05:27Z</dcterms:created>
  <dcterms:modified xsi:type="dcterms:W3CDTF">2025-07-07T09:42:37Z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0x010100A4F92DFB2D7AE34AB5ED969045F7C917</vt:lpwstr>
  </property>
</Properties>
</file>