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73\Desktop\223-фз\МУП Агидель\Ремонт\"/>
    </mc:Choice>
  </mc:AlternateContent>
  <bookViews>
    <workbookView xWindow="0" yWindow="0" windowWidth="24750" windowHeight="11730"/>
  </bookViews>
  <sheets>
    <sheet name="Обоснование НМЦД" sheetId="1" r:id="rId1"/>
  </sheets>
  <calcPr calcId="162913"/>
</workbook>
</file>

<file path=xl/calcChain.xml><?xml version="1.0" encoding="utf-8"?>
<calcChain xmlns="http://schemas.openxmlformats.org/spreadsheetml/2006/main">
  <c r="Q13" i="1" l="1"/>
  <c r="L13" i="1"/>
  <c r="R13" i="1"/>
  <c r="V13" i="1" l="1"/>
  <c r="V14" i="1" s="1"/>
  <c r="J13" i="1"/>
  <c r="F13" i="1"/>
  <c r="H13" i="1"/>
  <c r="S13" i="1"/>
  <c r="T13" i="1" s="1"/>
  <c r="U13" i="1" s="1"/>
  <c r="E8" i="1" l="1"/>
  <c r="S14" i="1" l="1"/>
  <c r="T14" i="1" s="1"/>
  <c r="U14" i="1" s="1"/>
</calcChain>
</file>

<file path=xl/sharedStrings.xml><?xml version="1.0" encoding="utf-8"?>
<sst xmlns="http://schemas.openxmlformats.org/spreadsheetml/2006/main" count="51" uniqueCount="38">
  <si>
    <t>Раздел №3</t>
  </si>
  <si>
    <t>к обоснованию начальной (максимальной) цены договора</t>
  </si>
  <si>
    <t>РАСЧЕТ</t>
  </si>
  <si>
    <t>рублей</t>
  </si>
  <si>
    <t>ОДН</t>
  </si>
  <si>
    <t>НЕОДН</t>
  </si>
  <si>
    <t>№ п/п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</si>
  <si>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</si>
  <si>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</si>
  <si>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</si>
  <si>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</si>
  <si>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</si>
  <si>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</si>
  <si>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</si>
  <si>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</si>
  <si>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</si>
  <si>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</si>
  <si>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</si>
  <si>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</si>
  <si>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</si>
  <si>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</si>
  <si>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</si>
  <si>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</si>
  <si>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</si>
  <si>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</si>
  <si>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</si>
  <si>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</si>
  <si>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</si>
  <si>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</si>
  <si>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</si>
  <si>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Наименование товара (работ, услуг)</t>
  </si>
  <si>
    <t>цены единицы товара, работы ,услуги и макимального значения цены договора</t>
  </si>
  <si>
    <t>Цена единицы ТРУ, руб.</t>
  </si>
  <si>
    <t>условная единица</t>
  </si>
  <si>
    <t>Начальная максимальная цена договора</t>
  </si>
  <si>
    <t>№ б/н от 04.08.2025</t>
  </si>
  <si>
    <t>№ б/н от 01.08.2025</t>
  </si>
  <si>
    <t>Выполнение работ по ремонту кровли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</si>
</sst>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0" fillId="0" borderId="0" xfId="0" applyNumberFormat="1" applyFont="1" applyAlignment="1">
      <alignment horizontal="right" vertical="top" wrapText="1"/>
    </xf>
    <xf numFmtId="0" fontId="11" fillId="0" borderId="1" xfId="0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shrinkToFit="1"/>
    </xf>
    <xf numFmtId="0" fontId="11" fillId="4" borderId="1" xfId="0" applyFont="1" applyFill="1" applyBorder="1" applyAlignment="1">
      <alignment horizontal="center" vertical="top" shrinkToFit="1"/>
    </xf>
    <xf numFmtId="0" fontId="14" fillId="0" borderId="0" xfId="0" applyFont="1" applyAlignment="1">
      <alignment vertical="top"/>
    </xf>
    <xf numFmtId="0" fontId="14" fillId="0" borderId="1" xfId="0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16" fillId="0" borderId="0" xfId="0" applyFont="1"/>
    <xf numFmtId="0" fontId="2" fillId="0" borderId="0" xfId="0" applyFont="1" applyAlignment="1">
      <alignment horizontal="right"/>
    </xf>
    <xf numFmtId="0" fontId="17" fillId="0" borderId="0" xfId="0" applyFont="1" applyAlignment="1">
      <alignment horizontal="justify" vertical="top" wrapText="1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166" fontId="17" fillId="0" borderId="0" xfId="0" applyNumberFormat="1" applyFont="1" applyAlignment="1">
      <alignment vertical="top" wrapText="1"/>
    </xf>
    <xf numFmtId="4" fontId="17" fillId="0" borderId="0" xfId="0" applyNumberFormat="1" applyFont="1" applyAlignment="1">
      <alignment vertical="top" wrapText="1"/>
    </xf>
    <xf numFmtId="4" fontId="14" fillId="0" borderId="0" xfId="0" applyNumberFormat="1" applyFont="1" applyAlignment="1">
      <alignment vertical="top"/>
    </xf>
    <xf numFmtId="4" fontId="20" fillId="0" borderId="0" xfId="0" applyNumberFormat="1" applyFont="1"/>
    <xf numFmtId="164" fontId="14" fillId="0" borderId="0" xfId="0" applyNumberFormat="1" applyFont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11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4" fontId="11" fillId="0" borderId="1" xfId="0" applyNumberFormat="1" applyFont="1" applyBorder="1" applyAlignment="1">
      <alignment horizontal="center" vertical="top" shrinkToFit="1"/>
    </xf>
    <xf numFmtId="4" fontId="14" fillId="0" borderId="1" xfId="0" applyNumberFormat="1" applyFont="1" applyBorder="1" applyAlignment="1">
      <alignment horizontal="center" vertical="top" shrinkToFit="1"/>
    </xf>
    <xf numFmtId="165" fontId="14" fillId="0" borderId="1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165" fontId="13" fillId="0" borderId="1" xfId="0" applyNumberFormat="1" applyFont="1" applyBorder="1" applyAlignment="1">
      <alignment horizontal="center" vertical="top" wrapText="1"/>
    </xf>
    <xf numFmtId="0" fontId="22" fillId="0" borderId="5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17" fillId="0" borderId="2" xfId="0" applyFont="1" applyBorder="1" applyAlignment="1">
      <alignment horizontal="justify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top" wrapText="1"/>
    </xf>
    <xf numFmtId="0" fontId="19" fillId="0" borderId="2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21" fillId="4" borderId="2" xfId="0" applyFont="1" applyFill="1" applyBorder="1" applyAlignment="1">
      <alignment horizontal="justify" vertical="top" wrapText="1"/>
    </xf>
    <xf numFmtId="0" fontId="17" fillId="4" borderId="4" xfId="0" applyFont="1" applyFill="1" applyBorder="1" applyAlignment="1">
      <alignment horizontal="justify" vertical="top" wrapText="1"/>
    </xf>
    <xf numFmtId="0" fontId="17" fillId="4" borderId="3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5" fontId="18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17</xdr:row>
      <xdr:rowOff>998367</xdr:rowOff>
    </xdr:from>
    <xdr:to>
      <xdr:col>3</xdr:col>
      <xdr:colOff>228600</xdr:colOff>
      <xdr:row>17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19</xdr:row>
      <xdr:rowOff>211452</xdr:rowOff>
    </xdr:from>
    <xdr:to>
      <xdr:col>3</xdr:col>
      <xdr:colOff>495299</xdr:colOff>
      <xdr:row>19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19</xdr:row>
      <xdr:rowOff>211452</xdr:rowOff>
    </xdr:from>
    <xdr:to>
      <xdr:col>3</xdr:col>
      <xdr:colOff>495299</xdr:colOff>
      <xdr:row>19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9" zoomScale="200" zoomScaleNormal="200" workbookViewId="0">
      <selection activeCell="B15" sqref="B15"/>
    </sheetView>
  </sheetViews>
  <sheetFormatPr defaultRowHeight="15" x14ac:dyDescent="0.25"/>
  <cols>
    <col min="1" max="1" width="4.5703125" style="1" customWidth="1"/>
    <col min="2" max="2" width="34.7109375" style="1" customWidth="1"/>
    <col min="3" max="3" width="9.42578125" style="1" customWidth="1"/>
    <col min="4" max="5" width="11.5703125" style="1" customWidth="1"/>
    <col min="6" max="6" width="12.85546875" style="1" customWidth="1"/>
    <col min="7" max="7" width="13" style="1" customWidth="1"/>
    <col min="8" max="8" width="12.42578125" style="1" customWidth="1"/>
    <col min="9" max="9" width="11.7109375" style="1" customWidth="1"/>
    <col min="10" max="10" width="13.140625" style="1" customWidth="1"/>
    <col min="11" max="11" width="11.28515625" style="1" customWidth="1"/>
    <col min="12" max="12" width="11.7109375" style="1" customWidth="1"/>
    <col min="13" max="13" width="0.140625" style="1" hidden="1" customWidth="1"/>
    <col min="14" max="14" width="16.28515625" style="1" hidden="1" customWidth="1"/>
    <col min="15" max="15" width="7.7109375" style="1" hidden="1" customWidth="1"/>
    <col min="16" max="16" width="1" style="1" hidden="1" customWidth="1"/>
    <col min="17" max="17" width="10.7109375" style="1" customWidth="1"/>
    <col min="18" max="18" width="10.140625" style="1" customWidth="1"/>
    <col min="19" max="19" width="0.42578125" style="1" hidden="1" customWidth="1"/>
    <col min="20" max="20" width="0.140625" style="1" hidden="1" customWidth="1"/>
    <col min="21" max="21" width="3" style="1" hidden="1" customWidth="1"/>
    <col min="22" max="22" width="15.5703125" style="2" customWidth="1"/>
    <col min="23" max="23" width="10.5703125" style="1" customWidth="1"/>
    <col min="24" max="24" width="13.140625" style="1" bestFit="1" customWidth="1"/>
    <col min="25" max="29" width="8.85546875" style="1"/>
    <col min="30" max="30" width="11.5703125" style="1" bestFit="1" customWidth="1"/>
    <col min="31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4" width="8.85546875" style="1"/>
  </cols>
  <sheetData>
    <row r="1" spans="1:30" s="3" customFormat="1" ht="12" x14ac:dyDescent="0.25">
      <c r="F1" s="4"/>
      <c r="G1" s="4"/>
      <c r="H1" s="4"/>
      <c r="V1" s="5" t="s">
        <v>0</v>
      </c>
    </row>
    <row r="2" spans="1:30" s="3" customFormat="1" ht="12" x14ac:dyDescent="0.25">
      <c r="F2" s="4"/>
      <c r="G2" s="4"/>
      <c r="H2" s="4"/>
      <c r="V2" s="5" t="s">
        <v>1</v>
      </c>
    </row>
    <row r="3" spans="1:30" s="6" customFormat="1" ht="11.25" x14ac:dyDescent="0.25"/>
    <row r="4" spans="1:30" ht="15.75" x14ac:dyDescent="0.25">
      <c r="A4" s="65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30" ht="15.75" x14ac:dyDescent="0.25">
      <c r="A5" s="65" t="s">
        <v>31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30" ht="15.75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30" s="7" customFormat="1" ht="11.25" x14ac:dyDescent="0.25">
      <c r="T7" s="6"/>
      <c r="U7" s="6"/>
    </row>
    <row r="8" spans="1:30" s="8" customFormat="1" ht="18" customHeight="1" x14ac:dyDescent="0.25">
      <c r="A8" s="48" t="s">
        <v>34</v>
      </c>
      <c r="B8" s="48"/>
      <c r="C8" s="48"/>
      <c r="D8" s="48"/>
      <c r="E8" s="48">
        <f>V14</f>
        <v>1322074.8525</v>
      </c>
      <c r="F8" s="48"/>
      <c r="G8" s="37" t="s">
        <v>3</v>
      </c>
      <c r="H8" s="38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4</v>
      </c>
      <c r="V8" s="12"/>
    </row>
    <row r="9" spans="1:30" s="6" customFormat="1" ht="15" customHeight="1" x14ac:dyDescent="0.25">
      <c r="A9" s="48"/>
      <c r="B9" s="48"/>
      <c r="E9" s="48"/>
      <c r="F9" s="48"/>
      <c r="G9" s="37"/>
      <c r="H9" s="14"/>
      <c r="I9" s="14"/>
      <c r="J9" s="14"/>
      <c r="K9" s="14"/>
      <c r="L9" s="14"/>
      <c r="M9" s="14"/>
      <c r="N9" s="14"/>
      <c r="O9" s="14"/>
      <c r="P9" s="14"/>
      <c r="Q9" s="14"/>
      <c r="R9" s="13"/>
      <c r="S9" s="13"/>
      <c r="T9" s="13"/>
      <c r="U9" s="11" t="s">
        <v>5</v>
      </c>
      <c r="V9" s="15"/>
    </row>
    <row r="10" spans="1:30" ht="15" customHeight="1" x14ac:dyDescent="0.25">
      <c r="A10" s="62" t="s">
        <v>6</v>
      </c>
      <c r="B10" s="62" t="s">
        <v>30</v>
      </c>
      <c r="C10" s="62" t="s">
        <v>7</v>
      </c>
      <c r="D10" s="62"/>
      <c r="E10" s="63" t="s">
        <v>8</v>
      </c>
      <c r="F10" s="63"/>
      <c r="G10" s="63" t="s">
        <v>9</v>
      </c>
      <c r="H10" s="63"/>
      <c r="I10" s="63" t="s">
        <v>10</v>
      </c>
      <c r="J10" s="63"/>
      <c r="K10" s="63" t="s">
        <v>11</v>
      </c>
      <c r="L10" s="63"/>
      <c r="M10" s="63" t="s">
        <v>12</v>
      </c>
      <c r="N10" s="63"/>
      <c r="O10" s="63" t="s">
        <v>13</v>
      </c>
      <c r="P10" s="63"/>
      <c r="Q10" s="64" t="s">
        <v>14</v>
      </c>
      <c r="R10" s="62" t="s">
        <v>15</v>
      </c>
      <c r="S10" s="62" t="s">
        <v>16</v>
      </c>
      <c r="T10" s="62" t="s">
        <v>17</v>
      </c>
      <c r="U10" s="62" t="s">
        <v>18</v>
      </c>
      <c r="V10" s="68" t="s">
        <v>32</v>
      </c>
    </row>
    <row r="11" spans="1:30" ht="27" customHeight="1" x14ac:dyDescent="0.25">
      <c r="A11" s="62"/>
      <c r="B11" s="62"/>
      <c r="C11" s="62"/>
      <c r="D11" s="62"/>
      <c r="E11" s="48" t="s">
        <v>35</v>
      </c>
      <c r="F11" s="48"/>
      <c r="G11" s="48" t="s">
        <v>35</v>
      </c>
      <c r="H11" s="48"/>
      <c r="I11" s="48" t="s">
        <v>36</v>
      </c>
      <c r="J11" s="48"/>
      <c r="K11" s="48" t="s">
        <v>36</v>
      </c>
      <c r="L11" s="48"/>
      <c r="M11" s="48"/>
      <c r="N11" s="48"/>
      <c r="O11" s="48"/>
      <c r="P11" s="48"/>
      <c r="Q11" s="64"/>
      <c r="R11" s="62"/>
      <c r="S11" s="62"/>
      <c r="T11" s="62"/>
      <c r="U11" s="62"/>
      <c r="V11" s="64"/>
    </row>
    <row r="12" spans="1:30" ht="27" customHeight="1" thickBot="1" x14ac:dyDescent="0.3">
      <c r="A12" s="62"/>
      <c r="B12" s="62"/>
      <c r="C12" s="16" t="s">
        <v>19</v>
      </c>
      <c r="D12" s="18" t="s">
        <v>20</v>
      </c>
      <c r="E12" s="17" t="s">
        <v>21</v>
      </c>
      <c r="F12" s="17" t="s">
        <v>22</v>
      </c>
      <c r="G12" s="17" t="s">
        <v>21</v>
      </c>
      <c r="H12" s="17" t="s">
        <v>22</v>
      </c>
      <c r="I12" s="17" t="s">
        <v>21</v>
      </c>
      <c r="J12" s="17" t="s">
        <v>22</v>
      </c>
      <c r="K12" s="17" t="s">
        <v>21</v>
      </c>
      <c r="L12" s="17" t="s">
        <v>22</v>
      </c>
      <c r="M12" s="17" t="s">
        <v>21</v>
      </c>
      <c r="N12" s="17" t="s">
        <v>22</v>
      </c>
      <c r="O12" s="17" t="s">
        <v>21</v>
      </c>
      <c r="P12" s="17" t="s">
        <v>22</v>
      </c>
      <c r="Q12" s="64"/>
      <c r="R12" s="62"/>
      <c r="S12" s="62"/>
      <c r="T12" s="62"/>
      <c r="U12" s="62"/>
      <c r="V12" s="64"/>
    </row>
    <row r="13" spans="1:30" s="40" customFormat="1" ht="39" customHeight="1" thickBot="1" x14ac:dyDescent="0.3">
      <c r="A13" s="36">
        <v>1</v>
      </c>
      <c r="B13" s="44" t="s">
        <v>37</v>
      </c>
      <c r="C13" s="44" t="s">
        <v>33</v>
      </c>
      <c r="D13" s="44">
        <v>1</v>
      </c>
      <c r="E13" s="44">
        <v>1371326.8</v>
      </c>
      <c r="F13" s="39">
        <f>E13*D13</f>
        <v>1371326.8</v>
      </c>
      <c r="G13" s="44">
        <v>1233668.94</v>
      </c>
      <c r="H13" s="39">
        <f>G13*D13</f>
        <v>1233668.94</v>
      </c>
      <c r="I13" s="44">
        <v>1335788.52</v>
      </c>
      <c r="J13" s="39">
        <f>I13*D13</f>
        <v>1335788.52</v>
      </c>
      <c r="K13" s="46">
        <v>1347515.15</v>
      </c>
      <c r="L13" s="46">
        <f>K13*D13</f>
        <v>1347515.15</v>
      </c>
      <c r="M13" s="39"/>
      <c r="N13" s="39"/>
      <c r="O13" s="39"/>
      <c r="P13" s="39"/>
      <c r="Q13" s="41">
        <f>(L413+J13+H13+F13+L13)/4</f>
        <v>1322074.8525</v>
      </c>
      <c r="R13" s="19">
        <f>COUNTA(E13,G13,I13,K13,M13)</f>
        <v>4</v>
      </c>
      <c r="S13" s="19">
        <f t="shared" ref="S13" si="0">SQRT((IF(E13&gt;0,POWER(E13-Q13,2),0)+IF(G13&gt;0,POWER(G13-Q13,2),0)+IF(I13&gt;0,POWER(I13-Q13,2),0)+IF(K13&gt;0,POWER(K13-Q13,2),0)+IF(M13&gt;0,POWER(M13-Q13,2),0))/(R13-1))</f>
        <v>60763.566690052816</v>
      </c>
      <c r="T13" s="20">
        <f t="shared" ref="T13" si="1">S13/Q13*100</f>
        <v>4.5960761280006892</v>
      </c>
      <c r="U13" s="20" t="str">
        <f t="shared" ref="U13" si="2">IF(T13&lt;33,$U$8,$U$9)</f>
        <v>ОДН</v>
      </c>
      <c r="V13" s="42">
        <f>Q13*D13</f>
        <v>1322074.8525</v>
      </c>
    </row>
    <row r="14" spans="1:30" s="21" customFormat="1" ht="27.75" customHeight="1" x14ac:dyDescent="0.25">
      <c r="A14" s="54" t="s">
        <v>23</v>
      </c>
      <c r="B14" s="55"/>
      <c r="C14" s="22"/>
      <c r="D14" s="23"/>
      <c r="E14" s="43"/>
      <c r="F14" s="45"/>
      <c r="G14" s="43"/>
      <c r="H14" s="45"/>
      <c r="I14" s="45"/>
      <c r="J14" s="45"/>
      <c r="K14" s="46"/>
      <c r="L14" s="41"/>
      <c r="M14" s="41"/>
      <c r="N14" s="41"/>
      <c r="O14" s="41"/>
      <c r="P14" s="41"/>
      <c r="Q14" s="45"/>
      <c r="R14" s="19"/>
      <c r="S14" s="19">
        <f t="shared" ref="S14" si="3">SQRT((IF(E14&gt;0,POWER(E14-Q14,2),0)+IF(G14&gt;0,POWER(G14-Q14,2),0)+IF(I14&gt;0,POWER(I14-Q14,2),0)+IF(K14&gt;0,POWER(K14-Q14,2),0)+IF(M14&gt;0,POWER(M14-Q14,2),0))/(R14-1))</f>
        <v>0</v>
      </c>
      <c r="T14" s="20" t="e">
        <f t="shared" ref="T14" si="4">S14/Q14*100</f>
        <v>#DIV/0!</v>
      </c>
      <c r="U14" s="20" t="e">
        <f t="shared" ref="U14" si="5">IF(T14&lt;33,$U$8,$U$9)</f>
        <v>#DIV/0!</v>
      </c>
      <c r="V14" s="42">
        <f>V13</f>
        <v>1322074.8525</v>
      </c>
      <c r="W14" s="33"/>
      <c r="X14" s="34"/>
      <c r="AD14" s="35"/>
    </row>
    <row r="15" spans="1:30" s="24" customFormat="1" x14ac:dyDescent="0.25">
      <c r="A15" s="25"/>
      <c r="S15" s="26"/>
    </row>
    <row r="16" spans="1:30" ht="33.75" hidden="1" customHeight="1" x14ac:dyDescent="0.25">
      <c r="A16" s="56" t="s">
        <v>24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8"/>
    </row>
    <row r="17" spans="1:22" ht="30.75" customHeight="1" x14ac:dyDescent="0.2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1"/>
    </row>
    <row r="18" spans="1:22" ht="0.75" hidden="1" customHeight="1" x14ac:dyDescent="0.25">
      <c r="A18" s="51" t="s">
        <v>25</v>
      </c>
      <c r="B18" s="52"/>
      <c r="C18" s="53" t="s">
        <v>26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2" ht="57.75" hidden="1" customHeight="1" x14ac:dyDescent="0.25">
      <c r="A19" s="51" t="s">
        <v>27</v>
      </c>
      <c r="B19" s="52"/>
      <c r="C19" s="53" t="s">
        <v>28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1:22" ht="44.25" hidden="1" customHeight="1" x14ac:dyDescent="0.25">
      <c r="A20" s="51" t="s">
        <v>16</v>
      </c>
      <c r="B20" s="52"/>
      <c r="C20" s="53" t="s">
        <v>29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1:22" ht="28.5" customHeight="1" x14ac:dyDescent="0.25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27"/>
      <c r="V21" s="27"/>
    </row>
    <row r="22" spans="1:22" x14ac:dyDescent="0.25">
      <c r="B22" s="28"/>
      <c r="C22" s="28"/>
      <c r="D22" s="29"/>
      <c r="E22" s="30"/>
      <c r="F22" s="31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2"/>
      <c r="S22" s="30"/>
      <c r="T22" s="30"/>
      <c r="U22" s="30"/>
      <c r="V22" s="30"/>
    </row>
    <row r="23" spans="1:22" x14ac:dyDescent="0.25">
      <c r="L23" s="47"/>
    </row>
  </sheetData>
  <mergeCells count="39">
    <mergeCell ref="A4:V4"/>
    <mergeCell ref="A5:V5"/>
    <mergeCell ref="A6:V6"/>
    <mergeCell ref="E8:F8"/>
    <mergeCell ref="A10:A12"/>
    <mergeCell ref="B10:B12"/>
    <mergeCell ref="C10:D11"/>
    <mergeCell ref="E10:F10"/>
    <mergeCell ref="G10:H10"/>
    <mergeCell ref="E11:F11"/>
    <mergeCell ref="G11:H11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9:B9"/>
    <mergeCell ref="A8:B8"/>
    <mergeCell ref="C8:D8"/>
    <mergeCell ref="E9:F9"/>
    <mergeCell ref="A21:T21"/>
    <mergeCell ref="A19:B19"/>
    <mergeCell ref="C19:V19"/>
    <mergeCell ref="A20:B20"/>
    <mergeCell ref="C20:V20"/>
    <mergeCell ref="A14:B14"/>
    <mergeCell ref="A16:V16"/>
    <mergeCell ref="A17:V17"/>
    <mergeCell ref="A18:B18"/>
    <mergeCell ref="C18:V18"/>
    <mergeCell ref="R10:R12"/>
    <mergeCell ref="S10:S12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RePack by Diakov</cp:lastModifiedBy>
  <cp:revision>3</cp:revision>
  <dcterms:created xsi:type="dcterms:W3CDTF">2021-01-18T05:46:41Z</dcterms:created>
  <dcterms:modified xsi:type="dcterms:W3CDTF">2025-08-07T18:52:43Z</dcterms:modified>
</cp:coreProperties>
</file>