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840" yWindow="1590" windowWidth="19440" windowHeight="12960"/>
  </bookViews>
  <sheets>
    <sheet name="Для подписания" sheetId="1" r:id="rId1"/>
    <sheet name="Лист1" sheetId="2" r:id="rId2"/>
  </sheets>
  <definedNames>
    <definedName name="_xlnm.Print_Titles" localSheetId="0">'Для подписания'!$6:$8</definedName>
    <definedName name="_xlnm.Print_Area" localSheetId="0">'Для подписания'!$A$1:$L$19</definedName>
  </definedNames>
  <calcPr calcId="124519" fullPrecision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" i="1"/>
  <c r="L9" s="1"/>
  <c r="J9"/>
  <c r="I10"/>
  <c r="J10"/>
  <c r="L10"/>
  <c r="I11"/>
  <c r="L11" s="1"/>
  <c r="J11"/>
  <c r="I12"/>
  <c r="L12" s="1"/>
  <c r="J12"/>
  <c r="I13"/>
  <c r="L13" s="1"/>
  <c r="J13"/>
  <c r="K9" l="1"/>
  <c r="K11"/>
  <c r="K13"/>
  <c r="K10"/>
  <c r="K12"/>
  <c r="J14" l="1"/>
  <c r="I14"/>
  <c r="L14" s="1"/>
  <c r="L15" s="1"/>
  <c r="L16" l="1"/>
  <c r="K14"/>
</calcChain>
</file>

<file path=xl/sharedStrings.xml><?xml version="1.0" encoding="utf-8"?>
<sst xmlns="http://schemas.openxmlformats.org/spreadsheetml/2006/main" count="39" uniqueCount="33">
  <si>
    <t>№ п/п</t>
  </si>
  <si>
    <t>Наименование товара, работы, услуги</t>
  </si>
  <si>
    <t>Среднее квадратичное отклонение</t>
  </si>
  <si>
    <t>Начальная (максимальная) цена контракта</t>
  </si>
  <si>
    <t>* - итоговый коэффициент вариации менее 33 %, совокупность цен принимается однородной</t>
  </si>
  <si>
    <t>Кол-во</t>
  </si>
  <si>
    <t xml:space="preserve">Итоговое значение:     </t>
  </si>
  <si>
    <t>Средняя арифметическая величина цены</t>
  </si>
  <si>
    <t>в том числе НДС 20%:</t>
  </si>
  <si>
    <t>Ед. изм.</t>
  </si>
  <si>
    <t>Коэффициент вариации цены (%)*</t>
  </si>
  <si>
    <t>ОКПД2</t>
  </si>
  <si>
    <t xml:space="preserve">Приложение №2 к Извещению </t>
  </si>
  <si>
    <t>ОБОСНОВАНИЕ НАЧАЛЬНОЙ (МАКСИМАЛЬНОЙ) ЦЕНЫ ДОГОВОРА, МАКСИМАЛЬНОГО ЗНАЧЕНИЯ ЦЕНЫ ДОГОВОРА, ЦЕНЫ ЕДИНИЦЫ ТОВАРА/РАБОТЫ/УСЛУГИ, ЯВЛЯЮЩЕЙСЯ ПРЕДМЕТОМ ЗАКУПКИ</t>
  </si>
  <si>
    <t>Коммерческое предложение  №1</t>
  </si>
  <si>
    <t xml:space="preserve">Коммерческое предложение  №2 </t>
  </si>
  <si>
    <r>
      <t>Коммерческое предложение  №3</t>
    </r>
    <r>
      <rPr>
        <i/>
        <sz val="11"/>
        <rFont val="Times New Roman"/>
        <family val="1"/>
        <charset val="204"/>
      </rPr>
      <t xml:space="preserve"> </t>
    </r>
  </si>
  <si>
    <t>Поставка электроматериалов  для нужд МУП "ЛУГАНСКГОРСВЕТ"</t>
  </si>
  <si>
    <t>27.33.13.120</t>
  </si>
  <si>
    <t>Зажим анкерный для самонесущих изолированных проводов, диапазон сечений 16-25 мм2, количество жил – 2/4 шт</t>
  </si>
  <si>
    <t>шт.</t>
  </si>
  <si>
    <t>Зажим ответвительный с проводами ответвлений сечением 16-95/1,5-10 мм2</t>
  </si>
  <si>
    <t>27.33.13.130</t>
  </si>
  <si>
    <t>Лента бандажная</t>
  </si>
  <si>
    <t>упак.</t>
  </si>
  <si>
    <t>Скрепа-бугель для фиксации</t>
  </si>
  <si>
    <t>27.33.13.190</t>
  </si>
  <si>
    <t>шт</t>
  </si>
  <si>
    <t>(предмет договора)</t>
  </si>
  <si>
    <t>Клемма соединительная проходная рычажковая для четырех проводников, 32 А, IP 20</t>
  </si>
  <si>
    <t>Предохранитель плавкий низковольтный в корпусе  предохранителя ПП1 проходной влагозащищенный</t>
  </si>
  <si>
    <t>Дата подготовки обоснования НМЦК: "31" октября 2025 г.</t>
  </si>
  <si>
    <t>681 063,44 (шестьсот восемьдесят одна тысяча шестьдесят три рубля 44 копейки), в том числе НДС 20% 113 510,57 (сто тринадцать тысяч пятьсот десять рублей 57 копеек).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</si>
</sst>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Arial"/>
      <family val="2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Fill="1"/>
    <xf numFmtId="4" fontId="1" fillId="0" borderId="0" xfId="0" applyNumberFormat="1" applyFont="1" applyFill="1"/>
    <xf numFmtId="0" fontId="9" fillId="0" borderId="0" xfId="0" applyFont="1" applyFill="1"/>
    <xf numFmtId="4" fontId="1" fillId="0" borderId="2" xfId="0" applyNumberFormat="1" applyFont="1" applyFill="1" applyBorder="1" applyAlignment="1">
      <alignment horizontal="center" vertical="center" wrapText="1" shrinkToFit="1"/>
    </xf>
    <xf numFmtId="2" fontId="1" fillId="0" borderId="2" xfId="0" applyNumberFormat="1" applyFont="1" applyFill="1" applyBorder="1" applyAlignment="1">
      <alignment horizontal="center" vertical="center" wrapText="1"/>
    </xf>
    <xf numFmtId="10" fontId="1" fillId="0" borderId="2" xfId="4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wrapText="1"/>
    </xf>
    <xf numFmtId="164" fontId="1" fillId="0" borderId="2" xfId="3" applyFont="1" applyFill="1" applyBorder="1" applyAlignment="1">
      <alignment vertical="center" wrapText="1"/>
    </xf>
    <xf numFmtId="164" fontId="1" fillId="0" borderId="2" xfId="3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Процентный" xfId="4" builtinId="5"/>
    <cellStyle name="Финансовый" xfId="3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tabSelected="1" topLeftCell="A4" zoomScaleSheetLayoutView="100" workbookViewId="0">
      <selection activeCell="A17" sqref="A17:L17"/>
    </sheetView>
  </sheetViews>
  <sheetFormatPr defaultColWidth="8.85546875" defaultRowHeight="15.75"/>
  <cols>
    <col min="1" max="1" width="5.42578125" style="1" customWidth="1"/>
    <col min="2" max="2" width="14.5703125" style="1" customWidth="1"/>
    <col min="3" max="3" width="44.85546875" style="1" customWidth="1"/>
    <col min="4" max="4" width="7" style="1" customWidth="1"/>
    <col min="5" max="5" width="8.28515625" style="1" customWidth="1"/>
    <col min="6" max="6" width="15.140625" style="1" customWidth="1"/>
    <col min="7" max="8" width="15.28515625" style="1" customWidth="1"/>
    <col min="9" max="9" width="14.140625" style="1" customWidth="1"/>
    <col min="10" max="10" width="13.5703125" style="1" customWidth="1"/>
    <col min="11" max="11" width="12.85546875" style="1" customWidth="1"/>
    <col min="12" max="12" width="19.42578125" style="1" customWidth="1"/>
    <col min="13" max="13" width="21.7109375" style="1" customWidth="1"/>
    <col min="14" max="14" width="21.28515625" style="1" customWidth="1"/>
    <col min="15" max="15" width="23.5703125" style="1" customWidth="1"/>
    <col min="16" max="16384" width="8.85546875" style="1"/>
  </cols>
  <sheetData>
    <row r="1" spans="1:14" ht="30.75" customHeight="1">
      <c r="K1" s="19" t="s">
        <v>12</v>
      </c>
      <c r="L1" s="19"/>
    </row>
    <row r="2" spans="1:14" ht="49.5" customHeight="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ht="30" customHeight="1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4" ht="15.75" customHeight="1">
      <c r="A4" s="22" t="s">
        <v>28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4" ht="28.5" customHeight="1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</row>
    <row r="6" spans="1:14" ht="33" customHeight="1">
      <c r="A6" s="37" t="s">
        <v>0</v>
      </c>
      <c r="B6" s="24" t="s">
        <v>11</v>
      </c>
      <c r="C6" s="37" t="s">
        <v>1</v>
      </c>
      <c r="D6" s="24" t="s">
        <v>9</v>
      </c>
      <c r="E6" s="24" t="s">
        <v>5</v>
      </c>
      <c r="F6" s="24" t="s">
        <v>14</v>
      </c>
      <c r="G6" s="24" t="s">
        <v>15</v>
      </c>
      <c r="H6" s="24" t="s">
        <v>16</v>
      </c>
      <c r="I6" s="37" t="s">
        <v>7</v>
      </c>
      <c r="J6" s="37" t="s">
        <v>2</v>
      </c>
      <c r="K6" s="37" t="s">
        <v>10</v>
      </c>
      <c r="L6" s="37" t="s">
        <v>3</v>
      </c>
      <c r="M6" s="3"/>
    </row>
    <row r="7" spans="1:14">
      <c r="A7" s="37"/>
      <c r="B7" s="25"/>
      <c r="C7" s="37"/>
      <c r="D7" s="25"/>
      <c r="E7" s="25"/>
      <c r="F7" s="25"/>
      <c r="G7" s="25"/>
      <c r="H7" s="25"/>
      <c r="I7" s="37"/>
      <c r="J7" s="37"/>
      <c r="K7" s="37"/>
      <c r="L7" s="37"/>
    </row>
    <row r="8" spans="1:14">
      <c r="A8" s="37"/>
      <c r="B8" s="26"/>
      <c r="C8" s="24"/>
      <c r="D8" s="25"/>
      <c r="E8" s="25"/>
      <c r="F8" s="26"/>
      <c r="G8" s="26"/>
      <c r="H8" s="26"/>
      <c r="I8" s="37"/>
      <c r="J8" s="37"/>
      <c r="K8" s="37"/>
      <c r="L8" s="37"/>
    </row>
    <row r="9" spans="1:14" ht="54.75" customHeight="1">
      <c r="A9" s="18">
        <v>1</v>
      </c>
      <c r="B9" s="18" t="s">
        <v>18</v>
      </c>
      <c r="C9" s="10" t="s">
        <v>19</v>
      </c>
      <c r="D9" s="11" t="s">
        <v>20</v>
      </c>
      <c r="E9" s="11">
        <v>950</v>
      </c>
      <c r="F9" s="9">
        <v>75.83</v>
      </c>
      <c r="G9" s="9">
        <v>112.2</v>
      </c>
      <c r="H9" s="9">
        <v>83.94</v>
      </c>
      <c r="I9" s="14">
        <f t="shared" ref="I9:I13" si="0">ROUND(AVERAGE(F9:H9),2)</f>
        <v>90.66</v>
      </c>
      <c r="J9" s="5">
        <f t="shared" ref="J9:J13" si="1">STDEV(F9:H9)</f>
        <v>19.09</v>
      </c>
      <c r="K9" s="6">
        <f t="shared" ref="K9:K13" si="2">J9/I9</f>
        <v>0.21060000000000001</v>
      </c>
      <c r="L9" s="15">
        <f t="shared" ref="L9:L13" si="3">ROUND(E9*I9,2)</f>
        <v>86127</v>
      </c>
    </row>
    <row r="10" spans="1:14" ht="30">
      <c r="A10" s="18">
        <v>2</v>
      </c>
      <c r="B10" s="18" t="s">
        <v>18</v>
      </c>
      <c r="C10" s="12" t="s">
        <v>21</v>
      </c>
      <c r="D10" s="11" t="s">
        <v>20</v>
      </c>
      <c r="E10" s="11">
        <v>2250</v>
      </c>
      <c r="F10" s="9">
        <v>97.62</v>
      </c>
      <c r="G10" s="9">
        <v>129.6</v>
      </c>
      <c r="H10" s="9">
        <v>96.66</v>
      </c>
      <c r="I10" s="14">
        <f t="shared" si="0"/>
        <v>107.96</v>
      </c>
      <c r="J10" s="5">
        <f t="shared" si="1"/>
        <v>18.75</v>
      </c>
      <c r="K10" s="6">
        <f t="shared" si="2"/>
        <v>0.17369999999999999</v>
      </c>
      <c r="L10" s="15">
        <f t="shared" si="3"/>
        <v>242910</v>
      </c>
    </row>
    <row r="11" spans="1:14" ht="21.75" customHeight="1">
      <c r="A11" s="18">
        <v>3</v>
      </c>
      <c r="B11" s="18" t="s">
        <v>22</v>
      </c>
      <c r="C11" s="12" t="s">
        <v>23</v>
      </c>
      <c r="D11" s="17" t="s">
        <v>24</v>
      </c>
      <c r="E11" s="11">
        <v>22</v>
      </c>
      <c r="F11" s="9">
        <v>2416.08</v>
      </c>
      <c r="G11" s="9">
        <v>2103.6</v>
      </c>
      <c r="H11" s="9">
        <v>2829.18</v>
      </c>
      <c r="I11" s="14">
        <f t="shared" si="0"/>
        <v>2449.62</v>
      </c>
      <c r="J11" s="5">
        <f t="shared" si="1"/>
        <v>363.95</v>
      </c>
      <c r="K11" s="6">
        <f t="shared" si="2"/>
        <v>0.14860000000000001</v>
      </c>
      <c r="L11" s="15">
        <f t="shared" si="3"/>
        <v>53891.64</v>
      </c>
    </row>
    <row r="12" spans="1:14" ht="21.75" customHeight="1">
      <c r="A12" s="18">
        <v>4</v>
      </c>
      <c r="B12" s="18" t="s">
        <v>22</v>
      </c>
      <c r="C12" s="12" t="s">
        <v>25</v>
      </c>
      <c r="D12" s="17" t="s">
        <v>24</v>
      </c>
      <c r="E12" s="11">
        <v>10</v>
      </c>
      <c r="F12" s="9">
        <v>962.82</v>
      </c>
      <c r="G12" s="9">
        <v>772.2</v>
      </c>
      <c r="H12" s="9">
        <v>1413.72</v>
      </c>
      <c r="I12" s="14">
        <f t="shared" si="0"/>
        <v>1049.58</v>
      </c>
      <c r="J12" s="5">
        <f t="shared" si="1"/>
        <v>329.44</v>
      </c>
      <c r="K12" s="6">
        <f t="shared" si="2"/>
        <v>0.31390000000000001</v>
      </c>
      <c r="L12" s="15">
        <f t="shared" si="3"/>
        <v>10495.8</v>
      </c>
    </row>
    <row r="13" spans="1:14" ht="51.75" customHeight="1">
      <c r="A13" s="18">
        <v>5</v>
      </c>
      <c r="B13" s="18" t="s">
        <v>26</v>
      </c>
      <c r="C13" s="39" t="s">
        <v>30</v>
      </c>
      <c r="D13" s="11" t="s">
        <v>20</v>
      </c>
      <c r="E13" s="11">
        <v>650</v>
      </c>
      <c r="F13" s="4">
        <v>419.46</v>
      </c>
      <c r="G13" s="4">
        <v>406.8</v>
      </c>
      <c r="H13" s="4">
        <v>427.92</v>
      </c>
      <c r="I13" s="14">
        <f t="shared" si="0"/>
        <v>418.06</v>
      </c>
      <c r="J13" s="5">
        <f t="shared" si="1"/>
        <v>10.63</v>
      </c>
      <c r="K13" s="6">
        <f t="shared" si="2"/>
        <v>2.5399999999999999E-2</v>
      </c>
      <c r="L13" s="15">
        <f t="shared" si="3"/>
        <v>271739</v>
      </c>
      <c r="M13" s="2"/>
      <c r="N13" s="2"/>
    </row>
    <row r="14" spans="1:14" ht="47.25">
      <c r="A14" s="18">
        <v>6</v>
      </c>
      <c r="B14" s="18" t="s">
        <v>18</v>
      </c>
      <c r="C14" s="13" t="s">
        <v>29</v>
      </c>
      <c r="D14" s="11" t="s">
        <v>27</v>
      </c>
      <c r="E14" s="11">
        <v>750</v>
      </c>
      <c r="F14" s="4">
        <v>16.440000000000001</v>
      </c>
      <c r="G14" s="4">
        <v>19.2</v>
      </c>
      <c r="H14" s="4">
        <v>27.96</v>
      </c>
      <c r="I14" s="14">
        <f t="shared" ref="I14" si="4">ROUND(AVERAGE(F14:H14),2)</f>
        <v>21.2</v>
      </c>
      <c r="J14" s="5">
        <f t="shared" ref="J14" si="5">STDEV(F14:H14)</f>
        <v>6.01</v>
      </c>
      <c r="K14" s="6">
        <f t="shared" ref="K14" si="6">J14/I14</f>
        <v>0.28349999999999997</v>
      </c>
      <c r="L14" s="15">
        <f t="shared" ref="L14" si="7">ROUND(E14*I14,2)</f>
        <v>15900</v>
      </c>
      <c r="M14" s="2"/>
      <c r="N14" s="2"/>
    </row>
    <row r="15" spans="1:14" ht="24.75" customHeight="1">
      <c r="A15" s="27" t="s">
        <v>6</v>
      </c>
      <c r="B15" s="28"/>
      <c r="C15" s="28"/>
      <c r="D15" s="28"/>
      <c r="E15" s="28"/>
      <c r="F15" s="29"/>
      <c r="G15" s="29"/>
      <c r="H15" s="29"/>
      <c r="I15" s="29"/>
      <c r="J15" s="29"/>
      <c r="K15" s="30"/>
      <c r="L15" s="16">
        <f>SUM(L9:L14)</f>
        <v>681063.44</v>
      </c>
      <c r="N15" s="2"/>
    </row>
    <row r="16" spans="1:14" ht="24.75" customHeight="1">
      <c r="A16" s="27" t="s">
        <v>8</v>
      </c>
      <c r="B16" s="29"/>
      <c r="C16" s="29"/>
      <c r="D16" s="29"/>
      <c r="E16" s="29"/>
      <c r="F16" s="29"/>
      <c r="G16" s="29"/>
      <c r="H16" s="29"/>
      <c r="I16" s="29"/>
      <c r="J16" s="29"/>
      <c r="K16" s="30"/>
      <c r="L16" s="7">
        <f>L15*20/120</f>
        <v>113510.57</v>
      </c>
    </row>
    <row r="17" spans="1:12" ht="28.5" customHeight="1">
      <c r="A17" s="31" t="s">
        <v>31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3"/>
    </row>
    <row r="18" spans="1:12" ht="20.25" customHeight="1">
      <c r="A18" s="23" t="s">
        <v>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8"/>
    </row>
    <row r="19" spans="1:12" ht="63.75" customHeight="1">
      <c r="A19" s="38" t="s">
        <v>32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</sheetData>
  <mergeCells count="22">
    <mergeCell ref="A19:L19"/>
    <mergeCell ref="C6:C8"/>
    <mergeCell ref="I6:I8"/>
    <mergeCell ref="J6:J8"/>
    <mergeCell ref="K6:K8"/>
    <mergeCell ref="L6:L8"/>
    <mergeCell ref="B6:B8"/>
    <mergeCell ref="K1:L1"/>
    <mergeCell ref="A2:L2"/>
    <mergeCell ref="A3:L3"/>
    <mergeCell ref="A4:L4"/>
    <mergeCell ref="A18:K18"/>
    <mergeCell ref="F6:F8"/>
    <mergeCell ref="G6:G8"/>
    <mergeCell ref="H6:H8"/>
    <mergeCell ref="D6:D8"/>
    <mergeCell ref="E6:E8"/>
    <mergeCell ref="A15:K15"/>
    <mergeCell ref="A16:K16"/>
    <mergeCell ref="A17:L17"/>
    <mergeCell ref="A5:L5"/>
    <mergeCell ref="A6:A8"/>
  </mergeCells>
  <pageMargins left="0.15748031496062992" right="0.15748031496062992" top="0.74803149606299213" bottom="0.74803149606299213" header="0" footer="0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4F92DFB2D7AE34AB5ED969045F7C917" ma:contentTypeVersion="0" ma:contentTypeDescription="Создание документа." ma:contentTypeScope="" ma:versionID="4d89572fb270f51fc91452b2fd3723d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2f955febea7e716b4e91cddba1711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4D915E-0CA1-4912-9925-D46ABA1056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4F534B3-DA7F-4F7C-98DC-BEAAE91544C8}">
  <ds:schemaRefs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DAB9995-66EF-41B9-8A51-79A0B42D40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Для подписания</vt:lpstr>
      <vt:lpstr>Лист1</vt:lpstr>
      <vt:lpstr>'Для подписания'!Заголовки_для_печати</vt:lpstr>
      <vt:lpstr>'Для подписания'!Область_печати</vt:lpstr>
    </vt:vector>
  </TitlesOfParts>
  <Company>Kraftway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Потураева Людмила Алексеевна</dc:creator>
  <cp:lastModifiedBy>Пользователь Windows</cp:lastModifiedBy>
  <cp:lastPrinted>2025-10-31T06:53:47Z</cp:lastPrinted>
  <dcterms:created xsi:type="dcterms:W3CDTF">2017-01-20T07:05:27Z</dcterms:created>
  <dcterms:modified xsi:type="dcterms:W3CDTF">2025-10-31T07:23:24Z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0x010100A4F92DFB2D7AE34AB5ED969045F7C917</vt:lpwstr>
  </property>
</Properties>
</file>