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Обоснование НМЦД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/>
  <c r="F13"/>
  <c r="H13"/>
  <c r="J13"/>
  <c r="Q13"/>
  <c r="V13" s="1"/>
  <c r="R13"/>
  <c r="F14"/>
  <c r="H14"/>
  <c r="J14"/>
  <c r="Q14"/>
  <c r="V14" s="1"/>
  <c r="R14"/>
  <c r="F15"/>
  <c r="H15"/>
  <c r="J15"/>
  <c r="Q15"/>
  <c r="V15" s="1"/>
  <c r="R15"/>
  <c r="F16"/>
  <c r="H16"/>
  <c r="J16"/>
  <c r="Q16"/>
  <c r="R16"/>
  <c r="F17"/>
  <c r="H17"/>
  <c r="J17"/>
  <c r="Q17"/>
  <c r="R17"/>
  <c r="F18"/>
  <c r="H18"/>
  <c r="J18"/>
  <c r="Q18"/>
  <c r="V18" s="1"/>
  <c r="R18"/>
  <c r="F19"/>
  <c r="H19"/>
  <c r="J19"/>
  <c r="Q19"/>
  <c r="R19"/>
  <c r="F20"/>
  <c r="H20"/>
  <c r="J20"/>
  <c r="Q20"/>
  <c r="V20" s="1"/>
  <c r="R20"/>
  <c r="F21"/>
  <c r="H21"/>
  <c r="J21"/>
  <c r="Q21"/>
  <c r="V21" s="1"/>
  <c r="R21"/>
  <c r="F22"/>
  <c r="H22"/>
  <c r="J22"/>
  <c r="Q22"/>
  <c r="V22" s="1"/>
  <c r="R22"/>
  <c r="F23"/>
  <c r="H23"/>
  <c r="J23"/>
  <c r="Q23"/>
  <c r="V23" s="1"/>
  <c r="R23"/>
  <c r="F24"/>
  <c r="H24"/>
  <c r="J24"/>
  <c r="Q24"/>
  <c r="R24"/>
  <c r="F25"/>
  <c r="H25"/>
  <c r="J25"/>
  <c r="Q25"/>
  <c r="R25"/>
  <c r="F26"/>
  <c r="H26"/>
  <c r="J26"/>
  <c r="Q26"/>
  <c r="R26"/>
  <c r="F27"/>
  <c r="H27"/>
  <c r="J27"/>
  <c r="Q27"/>
  <c r="V27" s="1"/>
  <c r="R27"/>
  <c r="F28"/>
  <c r="H28"/>
  <c r="J28"/>
  <c r="Q28"/>
  <c r="V28" s="1"/>
  <c r="R28"/>
  <c r="F29"/>
  <c r="H29"/>
  <c r="J29"/>
  <c r="Q29"/>
  <c r="V29" s="1"/>
  <c r="R29"/>
  <c r="F30"/>
  <c r="H30"/>
  <c r="J30"/>
  <c r="Q30"/>
  <c r="V30" s="1"/>
  <c r="R30"/>
  <c r="F31"/>
  <c r="H31"/>
  <c r="J31"/>
  <c r="Q31"/>
  <c r="V31" s="1"/>
  <c r="R31"/>
  <c r="J32"/>
  <c r="Q32"/>
  <c r="R32"/>
  <c r="F33"/>
  <c r="H33"/>
  <c r="J33"/>
  <c r="Q33"/>
  <c r="R33"/>
  <c r="F34"/>
  <c r="H34"/>
  <c r="J34"/>
  <c r="Q34"/>
  <c r="V34" s="1"/>
  <c r="R34"/>
  <c r="F35"/>
  <c r="H35"/>
  <c r="J35"/>
  <c r="Q35"/>
  <c r="V35" s="1"/>
  <c r="R35"/>
  <c r="F36"/>
  <c r="H36"/>
  <c r="J36"/>
  <c r="Q36"/>
  <c r="V36" s="1"/>
  <c r="R36"/>
  <c r="F37"/>
  <c r="H37"/>
  <c r="J37"/>
  <c r="Q37"/>
  <c r="V37" s="1"/>
  <c r="R37"/>
  <c r="F38"/>
  <c r="H38"/>
  <c r="J38"/>
  <c r="Q38"/>
  <c r="V38" s="1"/>
  <c r="R38"/>
  <c r="F39"/>
  <c r="H39"/>
  <c r="J39"/>
  <c r="Q39"/>
  <c r="V39" s="1"/>
  <c r="R39"/>
  <c r="F40"/>
  <c r="H40"/>
  <c r="J40"/>
  <c r="Q40"/>
  <c r="R40"/>
  <c r="F41"/>
  <c r="H41"/>
  <c r="J41"/>
  <c r="Q41"/>
  <c r="R41"/>
  <c r="F42"/>
  <c r="H42"/>
  <c r="J42"/>
  <c r="Q42"/>
  <c r="R42"/>
  <c r="F43"/>
  <c r="H43"/>
  <c r="J43"/>
  <c r="Q43"/>
  <c r="S43" s="1"/>
  <c r="T43" s="1"/>
  <c r="U43" s="1"/>
  <c r="R43"/>
  <c r="F44"/>
  <c r="H44"/>
  <c r="J44"/>
  <c r="Q44"/>
  <c r="V44" s="1"/>
  <c r="R44"/>
  <c r="F45"/>
  <c r="H45"/>
  <c r="J45"/>
  <c r="Q45"/>
  <c r="V45" s="1"/>
  <c r="R45"/>
  <c r="F46"/>
  <c r="H46"/>
  <c r="J46"/>
  <c r="Q46"/>
  <c r="V46" s="1"/>
  <c r="R46"/>
  <c r="F47"/>
  <c r="H47"/>
  <c r="J47"/>
  <c r="Q47"/>
  <c r="R47"/>
  <c r="F48"/>
  <c r="H48"/>
  <c r="J48"/>
  <c r="Q48"/>
  <c r="R48"/>
  <c r="F49"/>
  <c r="H49"/>
  <c r="J49"/>
  <c r="Q49"/>
  <c r="R49"/>
  <c r="F50"/>
  <c r="H50"/>
  <c r="J50"/>
  <c r="Q50"/>
  <c r="V50" s="1"/>
  <c r="R50"/>
  <c r="F51"/>
  <c r="H51"/>
  <c r="J51"/>
  <c r="Q51"/>
  <c r="V51" s="1"/>
  <c r="R51"/>
  <c r="F52"/>
  <c r="H52"/>
  <c r="J52"/>
  <c r="Q52"/>
  <c r="V52" s="1"/>
  <c r="R52"/>
  <c r="F53"/>
  <c r="H53"/>
  <c r="J53"/>
  <c r="Q53"/>
  <c r="V53" s="1"/>
  <c r="R53"/>
  <c r="F54"/>
  <c r="H54"/>
  <c r="J54"/>
  <c r="Q54"/>
  <c r="V54" s="1"/>
  <c r="R54"/>
  <c r="F55"/>
  <c r="H55"/>
  <c r="J55"/>
  <c r="Q55"/>
  <c r="V55" s="1"/>
  <c r="R55"/>
  <c r="F56"/>
  <c r="H56"/>
  <c r="J56"/>
  <c r="Q56"/>
  <c r="V56" s="1"/>
  <c r="R56"/>
  <c r="F57"/>
  <c r="H57"/>
  <c r="J57"/>
  <c r="Q57"/>
  <c r="V57" s="1"/>
  <c r="R57"/>
  <c r="F58"/>
  <c r="H58"/>
  <c r="J58"/>
  <c r="L58"/>
  <c r="N58"/>
  <c r="Q58"/>
  <c r="V58" s="1"/>
  <c r="R58"/>
  <c r="S26" l="1"/>
  <c r="T26" s="1"/>
  <c r="U26" s="1"/>
  <c r="S44"/>
  <c r="T44" s="1"/>
  <c r="U44" s="1"/>
  <c r="S27"/>
  <c r="T27" s="1"/>
  <c r="U27" s="1"/>
  <c r="S23"/>
  <c r="T23" s="1"/>
  <c r="U23" s="1"/>
  <c r="S58"/>
  <c r="T58" s="1"/>
  <c r="U58" s="1"/>
  <c r="S54"/>
  <c r="T54" s="1"/>
  <c r="U54" s="1"/>
  <c r="S46"/>
  <c r="T46" s="1"/>
  <c r="U46" s="1"/>
  <c r="S39"/>
  <c r="T39" s="1"/>
  <c r="U39" s="1"/>
  <c r="S20"/>
  <c r="T20" s="1"/>
  <c r="U20" s="1"/>
  <c r="S19"/>
  <c r="T19" s="1"/>
  <c r="U19" s="1"/>
  <c r="S57"/>
  <c r="T57" s="1"/>
  <c r="U57" s="1"/>
  <c r="S56"/>
  <c r="T56" s="1"/>
  <c r="U56" s="1"/>
  <c r="S55"/>
  <c r="T55" s="1"/>
  <c r="U55" s="1"/>
  <c r="S53"/>
  <c r="T53" s="1"/>
  <c r="U53" s="1"/>
  <c r="S52"/>
  <c r="T52" s="1"/>
  <c r="U52" s="1"/>
  <c r="S51"/>
  <c r="T51" s="1"/>
  <c r="U51" s="1"/>
  <c r="S50"/>
  <c r="T50" s="1"/>
  <c r="U50" s="1"/>
  <c r="S35"/>
  <c r="T35" s="1"/>
  <c r="U35" s="1"/>
  <c r="S31"/>
  <c r="T31" s="1"/>
  <c r="U31" s="1"/>
  <c r="V26"/>
  <c r="S15"/>
  <c r="T15" s="1"/>
  <c r="U15" s="1"/>
  <c r="S14"/>
  <c r="T14" s="1"/>
  <c r="U14" s="1"/>
  <c r="S47"/>
  <c r="T47" s="1"/>
  <c r="U47" s="1"/>
  <c r="S42"/>
  <c r="T42" s="1"/>
  <c r="U42" s="1"/>
  <c r="S22"/>
  <c r="T22" s="1"/>
  <c r="U22" s="1"/>
  <c r="S36"/>
  <c r="T36" s="1"/>
  <c r="U36" s="1"/>
  <c r="S30"/>
  <c r="T30" s="1"/>
  <c r="U30" s="1"/>
  <c r="S17"/>
  <c r="T17" s="1"/>
  <c r="U17" s="1"/>
  <c r="V19"/>
  <c r="S33"/>
  <c r="T33" s="1"/>
  <c r="U33" s="1"/>
  <c r="S34"/>
  <c r="T34" s="1"/>
  <c r="U34" s="1"/>
  <c r="S28"/>
  <c r="T28" s="1"/>
  <c r="U28" s="1"/>
  <c r="H32"/>
  <c r="S48"/>
  <c r="T48" s="1"/>
  <c r="U48" s="1"/>
  <c r="S40"/>
  <c r="T40" s="1"/>
  <c r="U40" s="1"/>
  <c r="S49"/>
  <c r="T49" s="1"/>
  <c r="U49" s="1"/>
  <c r="V47"/>
  <c r="V42"/>
  <c r="S32"/>
  <c r="T32" s="1"/>
  <c r="U32" s="1"/>
  <c r="S16"/>
  <c r="T16" s="1"/>
  <c r="U16" s="1"/>
  <c r="S25"/>
  <c r="T25" s="1"/>
  <c r="U25" s="1"/>
  <c r="S18"/>
  <c r="T18" s="1"/>
  <c r="U18" s="1"/>
  <c r="V43"/>
  <c r="S41"/>
  <c r="T41" s="1"/>
  <c r="U41" s="1"/>
  <c r="S24"/>
  <c r="T24" s="1"/>
  <c r="U24" s="1"/>
  <c r="S38"/>
  <c r="T38" s="1"/>
  <c r="U38" s="1"/>
  <c r="S45"/>
  <c r="T45" s="1"/>
  <c r="U45" s="1"/>
  <c r="S37"/>
  <c r="T37" s="1"/>
  <c r="U37" s="1"/>
  <c r="S29"/>
  <c r="T29" s="1"/>
  <c r="U29" s="1"/>
  <c r="S21"/>
  <c r="T21" s="1"/>
  <c r="U21" s="1"/>
  <c r="S13"/>
  <c r="T13" s="1"/>
  <c r="U13" s="1"/>
  <c r="V49"/>
  <c r="V41"/>
  <c r="V33"/>
  <c r="V25"/>
  <c r="V17"/>
  <c r="V16"/>
  <c r="V48"/>
  <c r="V32"/>
  <c r="V40"/>
  <c r="V24"/>
  <c r="F59"/>
  <c r="J59" l="1"/>
  <c r="H59"/>
  <c r="Q59"/>
  <c r="R59"/>
  <c r="S59" l="1"/>
  <c r="T59" s="1"/>
  <c r="U59" s="1"/>
  <c r="V59"/>
  <c r="V60" l="1"/>
  <c r="E8" s="1"/>
</calcChain>
</file>

<file path=xl/sharedStrings.xml><?xml version="1.0" encoding="utf-8"?>
<sst xmlns="http://schemas.openxmlformats.org/spreadsheetml/2006/main" count="144" uniqueCount="87">
  <si>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</si>
  <si>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</si>
  <si>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</si>
  <si>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</si>
  <si>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</si>
  <si>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</si>
  <si>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</si>
  <si>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</si>
  <si>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</si>
  <si>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</si>
  <si>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</si>
  <si>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</si>
  <si>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</si>
  <si>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</si>
  <si>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</si>
  <si>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</si>
  <si>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</si>
  <si>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</si>
  <si>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</si>
  <si>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</si>
  <si>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</si>
  <si>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</si>
  <si>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</si>
  <si>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</si>
  <si>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</si>
  <si>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</si>
  <si>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</si>
  <si>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</si>
  <si>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</si>
  <si>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</si>
  <si>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</si>
  <si>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</si>
  <si>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</si>
  <si>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</si>
  <si>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</si>
  <si>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</si>
  <si>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Какао – порошок,    пачка 0,100 кг</t>
  </si>
  <si>
    <t>Кофейный напиток, пачка 0,100 кг</t>
  </si>
  <si>
    <t>Кисель плодово- ягодный,                        брикет 0,200 кг.</t>
  </si>
  <si>
    <t xml:space="preserve">Уксусная кислота пищевая  70% 0,180 кг.  </t>
  </si>
  <si>
    <t xml:space="preserve">Чай черный байховый, пачка 0,250 кг. </t>
  </si>
  <si>
    <t>Лавровый лист, пачка 0,010 кг.</t>
  </si>
  <si>
    <t>Приправа универсальная, пачка 0,100 кг</t>
  </si>
  <si>
    <t>Соль йодированная пищевая, пачка1 кг.</t>
  </si>
  <si>
    <t>Дрожжи хлебопекарные быстродействующие, пачка 0,010 кг.</t>
  </si>
  <si>
    <t>Компотная смесь весовая</t>
  </si>
  <si>
    <t>Шиповник сушенный весовой</t>
  </si>
  <si>
    <t xml:space="preserve">Конфеты  шоколадные  </t>
  </si>
  <si>
    <t>Вафли фосовочные</t>
  </si>
  <si>
    <t>Крекер весовой</t>
  </si>
  <si>
    <t>Зефир весовой</t>
  </si>
  <si>
    <t>Горох колотый, фасованный, упаковка пачка 0, 800 кг.</t>
  </si>
  <si>
    <t>Рис круглозерный, фасованный, упаковка пачка 0,800 кг.</t>
  </si>
  <si>
    <t>Фасоль сухая, пачка       0, 700 кг.</t>
  </si>
  <si>
    <t>Хлопья овсяные «Геркулес», фасованный, упаковка пачка 0,400 - 0,800к г.</t>
  </si>
  <si>
    <t>Крупа гречневая, фасованная, пачка0, 800кг.</t>
  </si>
  <si>
    <t>Крупа манная, фасованная, пачка 0,700 кг.</t>
  </si>
  <si>
    <t>Крупа перловая, фасованная, пачка 0, 800 кг.</t>
  </si>
  <si>
    <t>Крупа ячневая, фасованная, пачка 0, 600 кг.</t>
  </si>
  <si>
    <t>Крупа кукурузная, фасованная, пачка 0, 700 кг.</t>
  </si>
  <si>
    <t>Крупа пшеничная «Полтавская», фасованная, пачка 0,600 кг.</t>
  </si>
  <si>
    <t>Пшено шлифованное, фасованное, пачка 0,800 кг.</t>
  </si>
  <si>
    <t>Макаронные изделия, весовые, мешок 5 кг (вермишель)</t>
  </si>
  <si>
    <t>Макаронные изделия, весовые, мешок 5 кг (рожки)</t>
  </si>
  <si>
    <t>Макаронные изделия, фасованные, категория А, пачка 0,400 кг (Лапша яичная)</t>
  </si>
  <si>
    <t>Мука пшеничная хлебопекарная, высший сорт, мешок  10кг</t>
  </si>
  <si>
    <t>Сухари панировочные, весовые, пакет  1 кг</t>
  </si>
  <si>
    <t>Зеленый горошек консервированный, ж/б  0,400 кг.</t>
  </si>
  <si>
    <t>Кукуруза консервированная, ж/б,  0,400 кг.</t>
  </si>
  <si>
    <t>Огурцы консервированные, ст./б,   0,680 кг</t>
  </si>
  <si>
    <t>Икра кабачковая, ст./б     0,510 кг</t>
  </si>
  <si>
    <t>Томатная паста, ст./б 0,500кг</t>
  </si>
  <si>
    <t>Морская капуста, консервированная, ж/б 0,220 кг</t>
  </si>
  <si>
    <t>Сок абрикосовый</t>
  </si>
  <si>
    <t>Сок персиковый</t>
  </si>
  <si>
    <t>Сок яблочный</t>
  </si>
  <si>
    <t>Сок яблочно-абрикосовый</t>
  </si>
  <si>
    <t>Джем</t>
  </si>
  <si>
    <t>Повидло</t>
  </si>
  <si>
    <t>Шоколадная паста</t>
  </si>
  <si>
    <t xml:space="preserve"> Сахар-песок </t>
  </si>
  <si>
    <t>Масло подсолнечное рафинированное 1л (0,920г)</t>
  </si>
  <si>
    <t>Фасоль консервированная , без уксуса, ж/б   0,400 кг.</t>
  </si>
  <si>
    <t>кг(нетто)</t>
  </si>
  <si>
    <t>б/н от 29.10.2025</t>
  </si>
  <si>
    <t>б/н от 30.10.2025</t>
  </si>
  <si>
    <t>б/н от 30.10. 2025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</si>
</sst>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_р_."/>
    <numFmt numFmtId="166" formatCode="#,##0.0000"/>
  </numFmts>
  <fonts count="22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right" vertical="top"/>
    </xf>
    <xf numFmtId="0" fontId="1" fillId="5" borderId="1" xfId="0" applyFont="1" applyFill="1" applyBorder="1" applyAlignment="1">
      <alignment vertical="top"/>
    </xf>
    <xf numFmtId="0" fontId="21" fillId="5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horizontal="right" vertical="top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5" borderId="1" xfId="0" applyFont="1" applyFill="1" applyBorder="1" applyAlignment="1">
      <alignment horizontal="center" vertical="top" shrinkToFit="1"/>
    </xf>
    <xf numFmtId="4" fontId="15" fillId="5" borderId="1" xfId="0" applyNumberFormat="1" applyFont="1" applyFill="1" applyBorder="1" applyAlignment="1">
      <alignment horizontal="right" vertical="top" shrinkToFit="1"/>
    </xf>
    <xf numFmtId="0" fontId="1" fillId="5" borderId="0" xfId="0" applyFont="1" applyFill="1" applyAlignment="1">
      <alignment vertical="top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63</xdr:row>
      <xdr:rowOff>998367</xdr:rowOff>
    </xdr:from>
    <xdr:to>
      <xdr:col>3</xdr:col>
      <xdr:colOff>228600</xdr:colOff>
      <xdr:row>63</xdr:row>
      <xdr:rowOff>1262136</xdr:rowOff>
    </xdr:to>
    <xdr:pic>
      <xdr:nvPicPr>
        <xdr:cNvPr id="8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65</xdr:row>
      <xdr:rowOff>211452</xdr:rowOff>
    </xdr:from>
    <xdr:to>
      <xdr:col>3</xdr:col>
      <xdr:colOff>495299</xdr:colOff>
      <xdr:row>65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64</xdr:row>
      <xdr:rowOff>422036</xdr:rowOff>
    </xdr:from>
    <xdr:to>
      <xdr:col>4</xdr:col>
      <xdr:colOff>336186</xdr:colOff>
      <xdr:row>65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65</xdr:row>
      <xdr:rowOff>211452</xdr:rowOff>
    </xdr:from>
    <xdr:to>
      <xdr:col>3</xdr:col>
      <xdr:colOff>495299</xdr:colOff>
      <xdr:row>65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8"/>
  <sheetViews>
    <sheetView tabSelected="1" workbookViewId="0">
      <selection activeCell="I11" sqref="I11:J11"/>
    </sheetView>
  </sheetViews>
  <sheetFormatPr defaultRowHeight="1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>
      <c r="F1" s="4"/>
      <c r="G1" s="4"/>
      <c r="H1" s="4"/>
      <c r="V1" s="5" t="s">
        <v>0</v>
      </c>
    </row>
    <row r="2" spans="1:22" s="3" customFormat="1" ht="12">
      <c r="F2" s="4"/>
      <c r="G2" s="4"/>
      <c r="H2" s="4"/>
      <c r="V2" s="5" t="s">
        <v>1</v>
      </c>
    </row>
    <row r="3" spans="1:22" s="6" customFormat="1" ht="11.25"/>
    <row r="4" spans="1:22" ht="15.7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22" ht="15.7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ht="15.7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s="7" customFormat="1" ht="11.25">
      <c r="T7" s="6"/>
      <c r="U7" s="6"/>
    </row>
    <row r="8" spans="1:22" s="8" customFormat="1" ht="15.75" customHeight="1">
      <c r="A8" s="72" t="s">
        <v>5</v>
      </c>
      <c r="B8" s="72"/>
      <c r="C8" s="72"/>
      <c r="D8" s="72"/>
      <c r="E8" s="73">
        <f>SUMIF(V60,"&gt;0")</f>
        <v>556811.0048</v>
      </c>
      <c r="F8" s="73"/>
      <c r="G8" s="74" t="s">
        <v>6</v>
      </c>
      <c r="H8" s="74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>
      <c r="A10" s="65" t="s">
        <v>9</v>
      </c>
      <c r="B10" s="65" t="s">
        <v>34</v>
      </c>
      <c r="C10" s="65" t="s">
        <v>35</v>
      </c>
      <c r="D10" s="65"/>
      <c r="E10" s="67" t="s">
        <v>10</v>
      </c>
      <c r="F10" s="67"/>
      <c r="G10" s="67" t="s">
        <v>11</v>
      </c>
      <c r="H10" s="67"/>
      <c r="I10" s="67" t="s">
        <v>12</v>
      </c>
      <c r="J10" s="67"/>
      <c r="K10" s="67" t="s">
        <v>13</v>
      </c>
      <c r="L10" s="67"/>
      <c r="M10" s="67" t="s">
        <v>14</v>
      </c>
      <c r="N10" s="67"/>
      <c r="O10" s="67" t="s">
        <v>15</v>
      </c>
      <c r="P10" s="67"/>
      <c r="Q10" s="66" t="s">
        <v>16</v>
      </c>
      <c r="R10" s="65" t="s">
        <v>17</v>
      </c>
      <c r="S10" s="65" t="s">
        <v>18</v>
      </c>
      <c r="T10" s="65" t="s">
        <v>19</v>
      </c>
      <c r="U10" s="65" t="s">
        <v>20</v>
      </c>
      <c r="V10" s="66" t="s">
        <v>21</v>
      </c>
    </row>
    <row r="11" spans="1:22" ht="27" customHeight="1">
      <c r="A11" s="65"/>
      <c r="B11" s="65"/>
      <c r="C11" s="65"/>
      <c r="D11" s="65"/>
      <c r="E11" s="68" t="s">
        <v>85</v>
      </c>
      <c r="F11" s="69"/>
      <c r="G11" s="68" t="s">
        <v>84</v>
      </c>
      <c r="H11" s="69"/>
      <c r="I11" s="68" t="s">
        <v>86</v>
      </c>
      <c r="J11" s="69"/>
      <c r="K11" s="69"/>
      <c r="L11" s="69"/>
      <c r="M11" s="69"/>
      <c r="N11" s="69"/>
      <c r="O11" s="69"/>
      <c r="P11" s="69"/>
      <c r="Q11" s="66"/>
      <c r="R11" s="65"/>
      <c r="S11" s="65"/>
      <c r="T11" s="65"/>
      <c r="U11" s="65"/>
      <c r="V11" s="66"/>
    </row>
    <row r="12" spans="1:22" ht="27" customHeight="1">
      <c r="A12" s="65"/>
      <c r="B12" s="65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66"/>
      <c r="R12" s="65"/>
      <c r="S12" s="65"/>
      <c r="T12" s="65"/>
      <c r="U12" s="65"/>
      <c r="V12" s="66"/>
    </row>
    <row r="13" spans="1:22" ht="48.75" customHeight="1">
      <c r="A13" s="45">
        <v>1</v>
      </c>
      <c r="B13" s="46" t="s">
        <v>36</v>
      </c>
      <c r="C13" s="43" t="s">
        <v>83</v>
      </c>
      <c r="D13" s="47">
        <v>9.6</v>
      </c>
      <c r="E13" s="44">
        <v>970</v>
      </c>
      <c r="F13" s="22">
        <f t="shared" ref="F13:F14" si="0">E13*D13</f>
        <v>9312</v>
      </c>
      <c r="G13" s="21">
        <v>960</v>
      </c>
      <c r="H13" s="23">
        <f t="shared" ref="H13:H14" si="1">G13*D13</f>
        <v>9216</v>
      </c>
      <c r="I13" s="21">
        <v>976</v>
      </c>
      <c r="J13" s="22">
        <f t="shared" ref="J13:J14" si="2">I13*D13</f>
        <v>9369.6</v>
      </c>
      <c r="K13" s="24"/>
      <c r="L13" s="22"/>
      <c r="M13" s="22"/>
      <c r="N13" s="22"/>
      <c r="O13" s="22"/>
      <c r="P13" s="23"/>
      <c r="Q13" s="22">
        <f>ROUND(AVERAGE(E13,G13,I13,K13,M13),2)</f>
        <v>968.67</v>
      </c>
      <c r="R13" s="25">
        <f t="shared" ref="R13:R49" si="3">COUNTA(E13,G13,I13,K13,M13)</f>
        <v>3</v>
      </c>
      <c r="S13" s="25">
        <f t="shared" ref="S13:S49" si="4">SQRT((IF(E13&gt;0,POWER(E13-Q13,2),0)+IF(G13&gt;0,POWER(G13-Q13,2),0)+IF(I13&gt;0,POWER(I13-Q13,2),0)+IF(K13&gt;0,POWER(K13-Q13,2),0)+IF(M13&gt;0,POWER(M13-Q13,2),0))/(R13-1))</f>
        <v>8.0829047996373191</v>
      </c>
      <c r="T13" s="26">
        <f>S13/Q13*100</f>
        <v>0.83443327445232329</v>
      </c>
      <c r="U13" s="26" t="str">
        <f t="shared" ref="U13" si="5">IF(T13&lt;33,$U$8,$U$9)</f>
        <v>ОДН</v>
      </c>
      <c r="V13" s="27">
        <f t="shared" ref="V13:V14" si="6">D13*Q13</f>
        <v>9299.232</v>
      </c>
    </row>
    <row r="14" spans="1:22" ht="48.75" customHeight="1">
      <c r="A14" s="45">
        <v>2</v>
      </c>
      <c r="B14" s="46" t="s">
        <v>37</v>
      </c>
      <c r="C14" s="43" t="s">
        <v>83</v>
      </c>
      <c r="D14" s="47">
        <v>5.2</v>
      </c>
      <c r="E14" s="44">
        <v>525</v>
      </c>
      <c r="F14" s="22">
        <f t="shared" si="0"/>
        <v>2730</v>
      </c>
      <c r="G14" s="21">
        <v>520</v>
      </c>
      <c r="H14" s="23">
        <f t="shared" si="1"/>
        <v>2704</v>
      </c>
      <c r="I14" s="21">
        <v>536</v>
      </c>
      <c r="J14" s="22">
        <f t="shared" si="2"/>
        <v>2787.2000000000003</v>
      </c>
      <c r="K14" s="24"/>
      <c r="L14" s="22"/>
      <c r="M14" s="22"/>
      <c r="N14" s="22"/>
      <c r="O14" s="22"/>
      <c r="P14" s="23"/>
      <c r="Q14" s="22">
        <f>ROUND(AVERAGE(E14,G14,I14,K14,M14),2)</f>
        <v>527</v>
      </c>
      <c r="R14" s="25">
        <f t="shared" si="3"/>
        <v>3</v>
      </c>
      <c r="S14" s="25">
        <f t="shared" si="4"/>
        <v>8.1853527718724504</v>
      </c>
      <c r="T14" s="26">
        <f t="shared" ref="T14" si="7">S14/Q14*100</f>
        <v>1.5531978694255124</v>
      </c>
      <c r="U14" s="26" t="str">
        <f>IF(T14&lt;33,$U$8,$U$9)</f>
        <v>ОДН</v>
      </c>
      <c r="V14" s="27">
        <f t="shared" si="6"/>
        <v>2740.4</v>
      </c>
    </row>
    <row r="15" spans="1:22" ht="48.75" customHeight="1">
      <c r="A15" s="45">
        <v>3</v>
      </c>
      <c r="B15" s="46" t="s">
        <v>38</v>
      </c>
      <c r="C15" s="43" t="s">
        <v>83</v>
      </c>
      <c r="D15" s="47">
        <v>24.64</v>
      </c>
      <c r="E15" s="44">
        <v>286</v>
      </c>
      <c r="F15" s="22">
        <f t="shared" ref="F15" si="8">E15*D15</f>
        <v>7047.04</v>
      </c>
      <c r="G15" s="21">
        <v>285</v>
      </c>
      <c r="H15" s="23">
        <f t="shared" ref="H15" si="9">G15*D15</f>
        <v>7022.4000000000005</v>
      </c>
      <c r="I15" s="21">
        <v>296</v>
      </c>
      <c r="J15" s="22">
        <f t="shared" ref="J15" si="10">I15*D15</f>
        <v>7293.4400000000005</v>
      </c>
      <c r="K15" s="24"/>
      <c r="L15" s="22"/>
      <c r="M15" s="22"/>
      <c r="N15" s="22"/>
      <c r="O15" s="22"/>
      <c r="P15" s="23"/>
      <c r="Q15" s="22">
        <f t="shared" ref="Q15:Q49" si="11">ROUND(AVERAGE(E15,G15,I15,K15,M15),2)</f>
        <v>289</v>
      </c>
      <c r="R15" s="25">
        <f t="shared" si="3"/>
        <v>3</v>
      </c>
      <c r="S15" s="25">
        <f t="shared" si="4"/>
        <v>6.0827625302982193</v>
      </c>
      <c r="T15" s="26">
        <f t="shared" ref="T15" si="12">S15/Q15*100</f>
        <v>2.1047621212104564</v>
      </c>
      <c r="U15" s="26" t="str">
        <f t="shared" ref="U15" si="13">IF(T15&lt;33,$U$8,$U$9)</f>
        <v>ОДН</v>
      </c>
      <c r="V15" s="27">
        <f t="shared" ref="V15" si="14">D15*Q15</f>
        <v>7120.96</v>
      </c>
    </row>
    <row r="16" spans="1:22" ht="48.75" customHeight="1">
      <c r="A16" s="45">
        <v>4</v>
      </c>
      <c r="B16" s="46" t="s">
        <v>39</v>
      </c>
      <c r="C16" s="43" t="s">
        <v>83</v>
      </c>
      <c r="D16" s="47">
        <v>24.64</v>
      </c>
      <c r="E16" s="44">
        <v>195</v>
      </c>
      <c r="F16" s="22">
        <f t="shared" ref="F16:F17" si="15">E16*D16</f>
        <v>4804.8</v>
      </c>
      <c r="G16" s="21">
        <v>185</v>
      </c>
      <c r="H16" s="23">
        <f t="shared" ref="H16:H17" si="16">G16*D16</f>
        <v>4558.4000000000005</v>
      </c>
      <c r="I16" s="21">
        <v>199</v>
      </c>
      <c r="J16" s="22">
        <f t="shared" ref="J16:J17" si="17">I16*D16</f>
        <v>4903.3599999999997</v>
      </c>
      <c r="K16" s="24"/>
      <c r="L16" s="22"/>
      <c r="M16" s="22"/>
      <c r="N16" s="22"/>
      <c r="O16" s="22"/>
      <c r="P16" s="23"/>
      <c r="Q16" s="22">
        <f t="shared" si="11"/>
        <v>193</v>
      </c>
      <c r="R16" s="25">
        <f t="shared" si="3"/>
        <v>3</v>
      </c>
      <c r="S16" s="25">
        <f t="shared" si="4"/>
        <v>7.2111025509279782</v>
      </c>
      <c r="T16" s="26">
        <f t="shared" ref="T16:T17" si="18">S16/Q16*100</f>
        <v>3.736322565247657</v>
      </c>
      <c r="U16" s="26" t="str">
        <f t="shared" ref="U16:U17" si="19">IF(T16&lt;33,$U$8,$U$9)</f>
        <v>ОДН</v>
      </c>
      <c r="V16" s="27">
        <f t="shared" ref="V16:V17" si="20">D16*Q16</f>
        <v>4755.5200000000004</v>
      </c>
    </row>
    <row r="17" spans="1:22" ht="48.75" customHeight="1">
      <c r="A17" s="45">
        <v>5</v>
      </c>
      <c r="B17" s="46" t="s">
        <v>40</v>
      </c>
      <c r="C17" s="43" t="s">
        <v>83</v>
      </c>
      <c r="D17" s="47">
        <v>19.71</v>
      </c>
      <c r="E17" s="44">
        <v>657</v>
      </c>
      <c r="F17" s="22">
        <f t="shared" si="15"/>
        <v>12949.470000000001</v>
      </c>
      <c r="G17" s="21">
        <v>654</v>
      </c>
      <c r="H17" s="23">
        <f t="shared" si="16"/>
        <v>12890.34</v>
      </c>
      <c r="I17" s="21">
        <v>670</v>
      </c>
      <c r="J17" s="22">
        <f t="shared" si="17"/>
        <v>13205.7</v>
      </c>
      <c r="K17" s="24"/>
      <c r="L17" s="22"/>
      <c r="M17" s="22"/>
      <c r="N17" s="22"/>
      <c r="O17" s="22"/>
      <c r="P17" s="23"/>
      <c r="Q17" s="22">
        <f t="shared" si="11"/>
        <v>660.33</v>
      </c>
      <c r="R17" s="25">
        <f t="shared" si="3"/>
        <v>3</v>
      </c>
      <c r="S17" s="25">
        <f t="shared" si="4"/>
        <v>8.504901527942577</v>
      </c>
      <c r="T17" s="26">
        <f t="shared" si="18"/>
        <v>1.287977454900213</v>
      </c>
      <c r="U17" s="26" t="str">
        <f t="shared" si="19"/>
        <v>ОДН</v>
      </c>
      <c r="V17" s="27">
        <f t="shared" si="20"/>
        <v>13015.104300000001</v>
      </c>
    </row>
    <row r="18" spans="1:22" ht="48.75" customHeight="1">
      <c r="A18" s="45">
        <v>6</v>
      </c>
      <c r="B18" s="46" t="s">
        <v>41</v>
      </c>
      <c r="C18" s="43" t="s">
        <v>83</v>
      </c>
      <c r="D18" s="47">
        <v>2.7</v>
      </c>
      <c r="E18" s="44">
        <v>2450</v>
      </c>
      <c r="F18" s="22">
        <f t="shared" ref="F18:F26" si="21">E18*D18</f>
        <v>6615</v>
      </c>
      <c r="G18" s="21">
        <v>2400</v>
      </c>
      <c r="H18" s="23">
        <f t="shared" ref="H18:H26" si="22">G18*D18</f>
        <v>6480</v>
      </c>
      <c r="I18" s="21">
        <v>2454</v>
      </c>
      <c r="J18" s="22">
        <f t="shared" ref="J18:J26" si="23">I18*D18</f>
        <v>6625.8</v>
      </c>
      <c r="K18" s="24"/>
      <c r="L18" s="22"/>
      <c r="M18" s="22"/>
      <c r="N18" s="22"/>
      <c r="O18" s="22"/>
      <c r="P18" s="23"/>
      <c r="Q18" s="22">
        <f t="shared" si="11"/>
        <v>2434.67</v>
      </c>
      <c r="R18" s="25">
        <f t="shared" si="3"/>
        <v>3</v>
      </c>
      <c r="S18" s="25">
        <f t="shared" si="4"/>
        <v>30.088757867349724</v>
      </c>
      <c r="T18" s="26">
        <f t="shared" ref="T18:T26" si="24">S18/Q18*100</f>
        <v>1.2358454274028809</v>
      </c>
      <c r="U18" s="26" t="str">
        <f t="shared" ref="U18:U26" si="25">IF(T18&lt;33,$U$8,$U$9)</f>
        <v>ОДН</v>
      </c>
      <c r="V18" s="27">
        <f t="shared" ref="V18:V26" si="26">D18*Q18</f>
        <v>6573.6090000000004</v>
      </c>
    </row>
    <row r="19" spans="1:22" ht="48.75" customHeight="1">
      <c r="A19" s="45">
        <v>7</v>
      </c>
      <c r="B19" s="46" t="s">
        <v>42</v>
      </c>
      <c r="C19" s="43" t="s">
        <v>83</v>
      </c>
      <c r="D19" s="47">
        <v>7.2</v>
      </c>
      <c r="E19" s="44">
        <v>685</v>
      </c>
      <c r="F19" s="22">
        <f t="shared" si="21"/>
        <v>4932</v>
      </c>
      <c r="G19" s="21">
        <v>680</v>
      </c>
      <c r="H19" s="23">
        <f t="shared" si="22"/>
        <v>4896</v>
      </c>
      <c r="I19" s="21">
        <v>689</v>
      </c>
      <c r="J19" s="22">
        <f t="shared" si="23"/>
        <v>4960.8</v>
      </c>
      <c r="K19" s="24"/>
      <c r="L19" s="22"/>
      <c r="M19" s="22"/>
      <c r="N19" s="22"/>
      <c r="O19" s="22"/>
      <c r="P19" s="23"/>
      <c r="Q19" s="22">
        <f t="shared" si="11"/>
        <v>684.67</v>
      </c>
      <c r="R19" s="25">
        <f t="shared" si="3"/>
        <v>3</v>
      </c>
      <c r="S19" s="25">
        <f t="shared" si="4"/>
        <v>4.5092516008756931</v>
      </c>
      <c r="T19" s="26">
        <f t="shared" si="24"/>
        <v>0.65860218804324611</v>
      </c>
      <c r="U19" s="26" t="str">
        <f t="shared" si="25"/>
        <v>ОДН</v>
      </c>
      <c r="V19" s="27">
        <f t="shared" si="26"/>
        <v>4929.6239999999998</v>
      </c>
    </row>
    <row r="20" spans="1:22" ht="48.75" customHeight="1">
      <c r="A20" s="45">
        <v>8</v>
      </c>
      <c r="B20" s="46" t="s">
        <v>43</v>
      </c>
      <c r="C20" s="43" t="s">
        <v>83</v>
      </c>
      <c r="D20" s="47">
        <v>98.55</v>
      </c>
      <c r="E20" s="44">
        <v>26</v>
      </c>
      <c r="F20" s="22">
        <f t="shared" si="21"/>
        <v>2562.2999999999997</v>
      </c>
      <c r="G20" s="21">
        <v>25</v>
      </c>
      <c r="H20" s="23">
        <f t="shared" si="22"/>
        <v>2463.75</v>
      </c>
      <c r="I20" s="21">
        <v>28</v>
      </c>
      <c r="J20" s="22">
        <f t="shared" si="23"/>
        <v>2759.4</v>
      </c>
      <c r="K20" s="24"/>
      <c r="L20" s="22"/>
      <c r="M20" s="22"/>
      <c r="N20" s="22"/>
      <c r="O20" s="22"/>
      <c r="P20" s="23"/>
      <c r="Q20" s="22">
        <f t="shared" si="11"/>
        <v>26.33</v>
      </c>
      <c r="R20" s="25">
        <f t="shared" si="3"/>
        <v>3</v>
      </c>
      <c r="S20" s="25">
        <f t="shared" si="4"/>
        <v>1.5275306870894607</v>
      </c>
      <c r="T20" s="26">
        <f t="shared" si="24"/>
        <v>5.8014838096827228</v>
      </c>
      <c r="U20" s="26" t="str">
        <f t="shared" si="25"/>
        <v>ОДН</v>
      </c>
      <c r="V20" s="27">
        <f t="shared" si="26"/>
        <v>2594.8214999999996</v>
      </c>
    </row>
    <row r="21" spans="1:22" ht="48.75" customHeight="1">
      <c r="A21" s="45">
        <v>9</v>
      </c>
      <c r="B21" s="46" t="s">
        <v>44</v>
      </c>
      <c r="C21" s="43" t="s">
        <v>83</v>
      </c>
      <c r="D21" s="47">
        <v>9.8550000000000004</v>
      </c>
      <c r="E21" s="44">
        <v>1845</v>
      </c>
      <c r="F21" s="22">
        <f t="shared" si="21"/>
        <v>18182.475000000002</v>
      </c>
      <c r="G21" s="21">
        <v>1840</v>
      </c>
      <c r="H21" s="23">
        <f t="shared" si="22"/>
        <v>18133.2</v>
      </c>
      <c r="I21" s="21">
        <v>1854</v>
      </c>
      <c r="J21" s="22">
        <f t="shared" si="23"/>
        <v>18271.170000000002</v>
      </c>
      <c r="K21" s="24"/>
      <c r="L21" s="22"/>
      <c r="M21" s="22"/>
      <c r="N21" s="22"/>
      <c r="O21" s="22"/>
      <c r="P21" s="23"/>
      <c r="Q21" s="22">
        <f t="shared" si="11"/>
        <v>1846.33</v>
      </c>
      <c r="R21" s="25">
        <f t="shared" si="3"/>
        <v>3</v>
      </c>
      <c r="S21" s="25">
        <f t="shared" si="4"/>
        <v>7.0946000591999541</v>
      </c>
      <c r="T21" s="26">
        <f t="shared" si="24"/>
        <v>0.38425417228772507</v>
      </c>
      <c r="U21" s="26" t="str">
        <f t="shared" si="25"/>
        <v>ОДН</v>
      </c>
      <c r="V21" s="27">
        <f t="shared" si="26"/>
        <v>18195.582149999998</v>
      </c>
    </row>
    <row r="22" spans="1:22" s="54" customFormat="1" ht="48.75" customHeight="1">
      <c r="A22" s="48">
        <v>10</v>
      </c>
      <c r="B22" s="49" t="s">
        <v>45</v>
      </c>
      <c r="C22" s="43" t="s">
        <v>83</v>
      </c>
      <c r="D22" s="50">
        <v>49.274999999999999</v>
      </c>
      <c r="E22" s="44">
        <v>148</v>
      </c>
      <c r="F22" s="51">
        <f t="shared" si="21"/>
        <v>7292.7</v>
      </c>
      <c r="G22" s="21">
        <v>145</v>
      </c>
      <c r="H22" s="23">
        <f t="shared" si="22"/>
        <v>7144.875</v>
      </c>
      <c r="I22" s="21">
        <v>150</v>
      </c>
      <c r="J22" s="51">
        <f t="shared" si="23"/>
        <v>7391.25</v>
      </c>
      <c r="K22" s="44"/>
      <c r="L22" s="51"/>
      <c r="M22" s="51"/>
      <c r="N22" s="51"/>
      <c r="O22" s="51"/>
      <c r="P22" s="23"/>
      <c r="Q22" s="51">
        <f t="shared" si="11"/>
        <v>147.66999999999999</v>
      </c>
      <c r="R22" s="52">
        <f t="shared" si="3"/>
        <v>3</v>
      </c>
      <c r="S22" s="52">
        <f t="shared" si="4"/>
        <v>2.5166147897522975</v>
      </c>
      <c r="T22" s="26">
        <f t="shared" si="24"/>
        <v>1.7042153380864751</v>
      </c>
      <c r="U22" s="26" t="str">
        <f t="shared" si="25"/>
        <v>ОДН</v>
      </c>
      <c r="V22" s="53">
        <f t="shared" si="26"/>
        <v>7276.4392499999994</v>
      </c>
    </row>
    <row r="23" spans="1:22" s="54" customFormat="1" ht="48.75" customHeight="1">
      <c r="A23" s="48">
        <v>11</v>
      </c>
      <c r="B23" s="49" t="s">
        <v>46</v>
      </c>
      <c r="C23" s="43" t="s">
        <v>83</v>
      </c>
      <c r="D23" s="50">
        <v>49.274999999999999</v>
      </c>
      <c r="E23" s="44">
        <v>249</v>
      </c>
      <c r="F23" s="51">
        <f t="shared" si="21"/>
        <v>12269.475</v>
      </c>
      <c r="G23" s="21">
        <v>242</v>
      </c>
      <c r="H23" s="23">
        <f t="shared" si="22"/>
        <v>11924.55</v>
      </c>
      <c r="I23" s="21">
        <v>256</v>
      </c>
      <c r="J23" s="51">
        <f t="shared" si="23"/>
        <v>12614.4</v>
      </c>
      <c r="K23" s="44"/>
      <c r="L23" s="51"/>
      <c r="M23" s="51"/>
      <c r="N23" s="51"/>
      <c r="O23" s="51"/>
      <c r="P23" s="23"/>
      <c r="Q23" s="51">
        <f t="shared" si="11"/>
        <v>249</v>
      </c>
      <c r="R23" s="52">
        <f t="shared" si="3"/>
        <v>3</v>
      </c>
      <c r="S23" s="52">
        <f t="shared" si="4"/>
        <v>7</v>
      </c>
      <c r="T23" s="26">
        <f t="shared" si="24"/>
        <v>2.8112449799196786</v>
      </c>
      <c r="U23" s="26" t="str">
        <f t="shared" si="25"/>
        <v>ОДН</v>
      </c>
      <c r="V23" s="53">
        <f t="shared" si="26"/>
        <v>12269.475</v>
      </c>
    </row>
    <row r="24" spans="1:22" ht="48.75" customHeight="1">
      <c r="A24" s="45">
        <v>12</v>
      </c>
      <c r="B24" s="46" t="s">
        <v>47</v>
      </c>
      <c r="C24" s="43" t="s">
        <v>83</v>
      </c>
      <c r="D24" s="47">
        <v>10</v>
      </c>
      <c r="E24" s="44">
        <v>658</v>
      </c>
      <c r="F24" s="22">
        <f t="shared" si="21"/>
        <v>6580</v>
      </c>
      <c r="G24" s="21">
        <v>648</v>
      </c>
      <c r="H24" s="23">
        <f t="shared" si="22"/>
        <v>6480</v>
      </c>
      <c r="I24" s="21">
        <v>669</v>
      </c>
      <c r="J24" s="22">
        <f t="shared" si="23"/>
        <v>6690</v>
      </c>
      <c r="K24" s="24"/>
      <c r="L24" s="22"/>
      <c r="M24" s="22"/>
      <c r="N24" s="22"/>
      <c r="O24" s="22"/>
      <c r="P24" s="23"/>
      <c r="Q24" s="22">
        <f t="shared" si="11"/>
        <v>658.33</v>
      </c>
      <c r="R24" s="25">
        <f t="shared" si="3"/>
        <v>3</v>
      </c>
      <c r="S24" s="25">
        <f t="shared" si="4"/>
        <v>10.503968297743478</v>
      </c>
      <c r="T24" s="26">
        <f t="shared" si="24"/>
        <v>1.5955475669866901</v>
      </c>
      <c r="U24" s="26" t="str">
        <f t="shared" si="25"/>
        <v>ОДН</v>
      </c>
      <c r="V24" s="27">
        <f t="shared" si="26"/>
        <v>6583.3</v>
      </c>
    </row>
    <row r="25" spans="1:22" ht="48.75" customHeight="1">
      <c r="A25" s="45">
        <v>13</v>
      </c>
      <c r="B25" s="46" t="s">
        <v>48</v>
      </c>
      <c r="C25" s="43" t="s">
        <v>83</v>
      </c>
      <c r="D25" s="47">
        <v>18.774999999999999</v>
      </c>
      <c r="E25" s="44">
        <v>316</v>
      </c>
      <c r="F25" s="22">
        <f t="shared" si="21"/>
        <v>5932.9</v>
      </c>
      <c r="G25" s="21">
        <v>314</v>
      </c>
      <c r="H25" s="23">
        <f t="shared" si="22"/>
        <v>5895.3499999999995</v>
      </c>
      <c r="I25" s="21">
        <v>318</v>
      </c>
      <c r="J25" s="22">
        <f t="shared" si="23"/>
        <v>5970.45</v>
      </c>
      <c r="K25" s="24"/>
      <c r="L25" s="22"/>
      <c r="M25" s="22"/>
      <c r="N25" s="22"/>
      <c r="O25" s="22"/>
      <c r="P25" s="23"/>
      <c r="Q25" s="22">
        <f t="shared" si="11"/>
        <v>316</v>
      </c>
      <c r="R25" s="25">
        <f t="shared" si="3"/>
        <v>3</v>
      </c>
      <c r="S25" s="25">
        <f t="shared" si="4"/>
        <v>2</v>
      </c>
      <c r="T25" s="26">
        <f t="shared" si="24"/>
        <v>0.63291139240506333</v>
      </c>
      <c r="U25" s="26" t="str">
        <f t="shared" si="25"/>
        <v>ОДН</v>
      </c>
      <c r="V25" s="27">
        <f t="shared" si="26"/>
        <v>5932.9</v>
      </c>
    </row>
    <row r="26" spans="1:22" ht="48.75" customHeight="1">
      <c r="A26" s="45">
        <v>14</v>
      </c>
      <c r="B26" s="46" t="s">
        <v>49</v>
      </c>
      <c r="C26" s="43" t="s">
        <v>83</v>
      </c>
      <c r="D26" s="47">
        <v>10</v>
      </c>
      <c r="E26" s="44">
        <v>288</v>
      </c>
      <c r="F26" s="22">
        <f t="shared" si="21"/>
        <v>2880</v>
      </c>
      <c r="G26" s="21">
        <v>284</v>
      </c>
      <c r="H26" s="23">
        <f t="shared" si="22"/>
        <v>2840</v>
      </c>
      <c r="I26" s="21">
        <v>298</v>
      </c>
      <c r="J26" s="22">
        <f t="shared" si="23"/>
        <v>2980</v>
      </c>
      <c r="K26" s="24"/>
      <c r="L26" s="22"/>
      <c r="M26" s="22"/>
      <c r="N26" s="22"/>
      <c r="O26" s="22"/>
      <c r="P26" s="23"/>
      <c r="Q26" s="22">
        <f t="shared" si="11"/>
        <v>290</v>
      </c>
      <c r="R26" s="25">
        <f t="shared" si="3"/>
        <v>3</v>
      </c>
      <c r="S26" s="25">
        <f t="shared" si="4"/>
        <v>7.2111025509279782</v>
      </c>
      <c r="T26" s="26">
        <f t="shared" si="24"/>
        <v>2.4865870865268889</v>
      </c>
      <c r="U26" s="26" t="str">
        <f t="shared" si="25"/>
        <v>ОДН</v>
      </c>
      <c r="V26" s="27">
        <f t="shared" si="26"/>
        <v>2900</v>
      </c>
    </row>
    <row r="27" spans="1:22" ht="48.75" customHeight="1">
      <c r="A27" s="45">
        <v>15</v>
      </c>
      <c r="B27" s="46" t="s">
        <v>50</v>
      </c>
      <c r="C27" s="43" t="s">
        <v>83</v>
      </c>
      <c r="D27" s="47">
        <v>10.5</v>
      </c>
      <c r="E27" s="44">
        <v>368</v>
      </c>
      <c r="F27" s="22">
        <f t="shared" ref="F27:F30" si="27">E27*D27</f>
        <v>3864</v>
      </c>
      <c r="G27" s="21">
        <v>365</v>
      </c>
      <c r="H27" s="23">
        <f t="shared" ref="H27:H30" si="28">G27*D27</f>
        <v>3832.5</v>
      </c>
      <c r="I27" s="21">
        <v>369</v>
      </c>
      <c r="J27" s="22">
        <f t="shared" ref="J27:J30" si="29">I27*D27</f>
        <v>3874.5</v>
      </c>
      <c r="K27" s="24"/>
      <c r="L27" s="22"/>
      <c r="M27" s="22"/>
      <c r="N27" s="22"/>
      <c r="O27" s="22"/>
      <c r="P27" s="23"/>
      <c r="Q27" s="22">
        <f t="shared" si="11"/>
        <v>367.33</v>
      </c>
      <c r="R27" s="25">
        <f t="shared" si="3"/>
        <v>3</v>
      </c>
      <c r="S27" s="25">
        <f t="shared" si="4"/>
        <v>2.0816700026661286</v>
      </c>
      <c r="T27" s="26">
        <f t="shared" ref="T27:T30" si="30">S27/Q27*100</f>
        <v>0.56670296536251563</v>
      </c>
      <c r="U27" s="26" t="str">
        <f t="shared" ref="U27:U30" si="31">IF(T27&lt;33,$U$8,$U$9)</f>
        <v>ОДН</v>
      </c>
      <c r="V27" s="27">
        <f t="shared" ref="V27:V30" si="32">D27*Q27</f>
        <v>3856.9649999999997</v>
      </c>
    </row>
    <row r="28" spans="1:22" ht="48.75" customHeight="1">
      <c r="A28" s="45">
        <v>16</v>
      </c>
      <c r="B28" s="46" t="s">
        <v>51</v>
      </c>
      <c r="C28" s="43" t="s">
        <v>83</v>
      </c>
      <c r="D28" s="47">
        <v>33.6</v>
      </c>
      <c r="E28" s="44">
        <v>76</v>
      </c>
      <c r="F28" s="22">
        <f t="shared" si="27"/>
        <v>2553.6</v>
      </c>
      <c r="G28" s="21">
        <v>74</v>
      </c>
      <c r="H28" s="23">
        <f t="shared" si="28"/>
        <v>2486.4</v>
      </c>
      <c r="I28" s="21">
        <v>79</v>
      </c>
      <c r="J28" s="22">
        <f t="shared" si="29"/>
        <v>2654.4</v>
      </c>
      <c r="K28" s="24"/>
      <c r="L28" s="22"/>
      <c r="M28" s="22"/>
      <c r="N28" s="22"/>
      <c r="O28" s="22"/>
      <c r="P28" s="23"/>
      <c r="Q28" s="22">
        <f t="shared" si="11"/>
        <v>76.33</v>
      </c>
      <c r="R28" s="25">
        <f t="shared" si="3"/>
        <v>3</v>
      </c>
      <c r="S28" s="25">
        <f t="shared" si="4"/>
        <v>2.5166147897522975</v>
      </c>
      <c r="T28" s="26">
        <f t="shared" si="30"/>
        <v>3.297019245057379</v>
      </c>
      <c r="U28" s="26" t="str">
        <f t="shared" si="31"/>
        <v>ОДН</v>
      </c>
      <c r="V28" s="27">
        <f t="shared" si="32"/>
        <v>2564.6880000000001</v>
      </c>
    </row>
    <row r="29" spans="1:22" ht="48.75" customHeight="1">
      <c r="A29" s="45">
        <v>17</v>
      </c>
      <c r="B29" s="46" t="s">
        <v>52</v>
      </c>
      <c r="C29" s="43" t="s">
        <v>83</v>
      </c>
      <c r="D29" s="47">
        <v>162.44999999999999</v>
      </c>
      <c r="E29" s="44">
        <v>129</v>
      </c>
      <c r="F29" s="22">
        <f t="shared" si="27"/>
        <v>20956.05</v>
      </c>
      <c r="G29" s="21">
        <v>124</v>
      </c>
      <c r="H29" s="23">
        <f t="shared" si="28"/>
        <v>20143.8</v>
      </c>
      <c r="I29" s="21">
        <v>136</v>
      </c>
      <c r="J29" s="22">
        <f t="shared" si="29"/>
        <v>22093.199999999997</v>
      </c>
      <c r="K29" s="24"/>
      <c r="L29" s="22"/>
      <c r="M29" s="22"/>
      <c r="N29" s="22"/>
      <c r="O29" s="22"/>
      <c r="P29" s="23"/>
      <c r="Q29" s="22">
        <f t="shared" si="11"/>
        <v>129.66999999999999</v>
      </c>
      <c r="R29" s="25">
        <f t="shared" si="3"/>
        <v>3</v>
      </c>
      <c r="S29" s="25">
        <f t="shared" si="4"/>
        <v>6.0277151558447084</v>
      </c>
      <c r="T29" s="26">
        <f t="shared" si="30"/>
        <v>4.6485040146870586</v>
      </c>
      <c r="U29" s="26" t="str">
        <f t="shared" si="31"/>
        <v>ОДН</v>
      </c>
      <c r="V29" s="27">
        <f t="shared" si="32"/>
        <v>21064.891499999998</v>
      </c>
    </row>
    <row r="30" spans="1:22" ht="48.75" customHeight="1">
      <c r="A30" s="45">
        <v>18</v>
      </c>
      <c r="B30" s="46" t="s">
        <v>53</v>
      </c>
      <c r="C30" s="43" t="s">
        <v>83</v>
      </c>
      <c r="D30" s="47">
        <v>49</v>
      </c>
      <c r="E30" s="44">
        <v>199</v>
      </c>
      <c r="F30" s="22">
        <f t="shared" si="27"/>
        <v>9751</v>
      </c>
      <c r="G30" s="21">
        <v>195</v>
      </c>
      <c r="H30" s="23">
        <f t="shared" si="28"/>
        <v>9555</v>
      </c>
      <c r="I30" s="21">
        <v>285</v>
      </c>
      <c r="J30" s="22">
        <f t="shared" si="29"/>
        <v>13965</v>
      </c>
      <c r="K30" s="24"/>
      <c r="L30" s="22"/>
      <c r="M30" s="22"/>
      <c r="N30" s="22"/>
      <c r="O30" s="22"/>
      <c r="P30" s="23"/>
      <c r="Q30" s="22">
        <f t="shared" si="11"/>
        <v>226.33</v>
      </c>
      <c r="R30" s="25">
        <f t="shared" si="3"/>
        <v>3</v>
      </c>
      <c r="S30" s="25">
        <f t="shared" si="4"/>
        <v>50.84617340567528</v>
      </c>
      <c r="T30" s="26">
        <f t="shared" si="30"/>
        <v>22.465503205794761</v>
      </c>
      <c r="U30" s="26" t="str">
        <f t="shared" si="31"/>
        <v>ОДН</v>
      </c>
      <c r="V30" s="27">
        <f t="shared" si="32"/>
        <v>11090.17</v>
      </c>
    </row>
    <row r="31" spans="1:22" ht="48.75" customHeight="1">
      <c r="A31" s="45">
        <v>19</v>
      </c>
      <c r="B31" s="46" t="s">
        <v>54</v>
      </c>
      <c r="C31" s="43" t="s">
        <v>83</v>
      </c>
      <c r="D31" s="47">
        <v>38.5</v>
      </c>
      <c r="E31" s="44">
        <v>66</v>
      </c>
      <c r="F31" s="22">
        <f t="shared" ref="F31:F49" si="33">E31*D31</f>
        <v>2541</v>
      </c>
      <c r="G31" s="21">
        <v>65</v>
      </c>
      <c r="H31" s="23">
        <f t="shared" ref="H31:H49" si="34">G31*D31</f>
        <v>2502.5</v>
      </c>
      <c r="I31" s="21">
        <v>75</v>
      </c>
      <c r="J31" s="22">
        <f t="shared" ref="J31:J49" si="35">I31*D31</f>
        <v>2887.5</v>
      </c>
      <c r="K31" s="24"/>
      <c r="L31" s="22"/>
      <c r="M31" s="22"/>
      <c r="N31" s="22"/>
      <c r="O31" s="22"/>
      <c r="P31" s="23"/>
      <c r="Q31" s="22">
        <f t="shared" si="11"/>
        <v>68.67</v>
      </c>
      <c r="R31" s="25">
        <f t="shared" si="3"/>
        <v>3</v>
      </c>
      <c r="S31" s="25">
        <f t="shared" si="4"/>
        <v>5.5075720603547262</v>
      </c>
      <c r="T31" s="26">
        <f t="shared" ref="T31:T49" si="36">S31/Q31*100</f>
        <v>8.0203466730081932</v>
      </c>
      <c r="U31" s="26" t="str">
        <f t="shared" ref="U31:U49" si="37">IF(T31&lt;33,$U$8,$U$9)</f>
        <v>ОДН</v>
      </c>
      <c r="V31" s="27">
        <f t="shared" ref="V31:V49" si="38">D31*Q31</f>
        <v>2643.7950000000001</v>
      </c>
    </row>
    <row r="32" spans="1:22" ht="48.75" customHeight="1">
      <c r="A32" s="45">
        <v>20</v>
      </c>
      <c r="B32" s="46" t="s">
        <v>55</v>
      </c>
      <c r="C32" s="43" t="s">
        <v>83</v>
      </c>
      <c r="D32" s="47">
        <v>115.2</v>
      </c>
      <c r="E32" s="44">
        <v>75</v>
      </c>
      <c r="F32" s="22">
        <f t="shared" si="33"/>
        <v>8640</v>
      </c>
      <c r="G32" s="21">
        <v>72</v>
      </c>
      <c r="H32" s="23">
        <f t="shared" si="34"/>
        <v>8294.4</v>
      </c>
      <c r="I32" s="21">
        <v>79</v>
      </c>
      <c r="J32" s="22">
        <f t="shared" si="35"/>
        <v>9100.8000000000011</v>
      </c>
      <c r="K32" s="24"/>
      <c r="L32" s="22"/>
      <c r="M32" s="22"/>
      <c r="N32" s="22"/>
      <c r="O32" s="22"/>
      <c r="P32" s="23"/>
      <c r="Q32" s="22">
        <f t="shared" si="11"/>
        <v>75.33</v>
      </c>
      <c r="R32" s="25">
        <f t="shared" si="3"/>
        <v>3</v>
      </c>
      <c r="S32" s="25">
        <f t="shared" si="4"/>
        <v>3.5118869571784339</v>
      </c>
      <c r="T32" s="26">
        <f t="shared" si="36"/>
        <v>4.6620031291363784</v>
      </c>
      <c r="U32" s="26" t="str">
        <f t="shared" si="37"/>
        <v>ОДН</v>
      </c>
      <c r="V32" s="27">
        <f t="shared" si="38"/>
        <v>8678.0159999999996</v>
      </c>
    </row>
    <row r="33" spans="1:22" ht="48.75" customHeight="1">
      <c r="A33" s="45">
        <v>21</v>
      </c>
      <c r="B33" s="46" t="s">
        <v>56</v>
      </c>
      <c r="C33" s="43" t="s">
        <v>83</v>
      </c>
      <c r="D33" s="47">
        <v>37.799999999999997</v>
      </c>
      <c r="E33" s="44">
        <v>77</v>
      </c>
      <c r="F33" s="22">
        <f t="shared" si="33"/>
        <v>2910.6</v>
      </c>
      <c r="G33" s="21">
        <v>76</v>
      </c>
      <c r="H33" s="23">
        <f t="shared" si="34"/>
        <v>2872.7999999999997</v>
      </c>
      <c r="I33" s="21">
        <v>79</v>
      </c>
      <c r="J33" s="22">
        <f t="shared" si="35"/>
        <v>2986.2</v>
      </c>
      <c r="K33" s="24"/>
      <c r="L33" s="22"/>
      <c r="M33" s="22"/>
      <c r="N33" s="22"/>
      <c r="O33" s="22"/>
      <c r="P33" s="23"/>
      <c r="Q33" s="22">
        <f t="shared" si="11"/>
        <v>77.33</v>
      </c>
      <c r="R33" s="25">
        <f t="shared" si="3"/>
        <v>3</v>
      </c>
      <c r="S33" s="25">
        <f t="shared" si="4"/>
        <v>1.5275306870894607</v>
      </c>
      <c r="T33" s="26">
        <f t="shared" si="36"/>
        <v>1.975340342802872</v>
      </c>
      <c r="U33" s="26" t="str">
        <f t="shared" si="37"/>
        <v>ОДН</v>
      </c>
      <c r="V33" s="27">
        <f t="shared" si="38"/>
        <v>2923.0739999999996</v>
      </c>
    </row>
    <row r="34" spans="1:22" ht="48.75" customHeight="1">
      <c r="A34" s="45">
        <v>22</v>
      </c>
      <c r="B34" s="46" t="s">
        <v>57</v>
      </c>
      <c r="C34" s="43" t="s">
        <v>83</v>
      </c>
      <c r="D34" s="47">
        <v>115.2</v>
      </c>
      <c r="E34" s="44">
        <v>59</v>
      </c>
      <c r="F34" s="22">
        <f t="shared" si="33"/>
        <v>6796.8</v>
      </c>
      <c r="G34" s="21">
        <v>58</v>
      </c>
      <c r="H34" s="23">
        <f t="shared" si="34"/>
        <v>6681.6</v>
      </c>
      <c r="I34" s="21">
        <v>63</v>
      </c>
      <c r="J34" s="22">
        <f t="shared" si="35"/>
        <v>7257.6</v>
      </c>
      <c r="K34" s="24"/>
      <c r="L34" s="22"/>
      <c r="M34" s="22"/>
      <c r="N34" s="22"/>
      <c r="O34" s="22"/>
      <c r="P34" s="23"/>
      <c r="Q34" s="22">
        <f t="shared" si="11"/>
        <v>60</v>
      </c>
      <c r="R34" s="25">
        <f t="shared" si="3"/>
        <v>3</v>
      </c>
      <c r="S34" s="25">
        <f t="shared" si="4"/>
        <v>2.6457513110645907</v>
      </c>
      <c r="T34" s="26">
        <f t="shared" si="36"/>
        <v>4.4095855184409842</v>
      </c>
      <c r="U34" s="26" t="str">
        <f t="shared" si="37"/>
        <v>ОДН</v>
      </c>
      <c r="V34" s="27">
        <f t="shared" si="38"/>
        <v>6912</v>
      </c>
    </row>
    <row r="35" spans="1:22" ht="48.75" customHeight="1">
      <c r="A35" s="45">
        <v>23</v>
      </c>
      <c r="B35" s="46" t="s">
        <v>58</v>
      </c>
      <c r="C35" s="43" t="s">
        <v>83</v>
      </c>
      <c r="D35" s="47">
        <v>36</v>
      </c>
      <c r="E35" s="44">
        <v>69</v>
      </c>
      <c r="F35" s="22">
        <f t="shared" si="33"/>
        <v>2484</v>
      </c>
      <c r="G35" s="21">
        <v>64</v>
      </c>
      <c r="H35" s="23">
        <f t="shared" si="34"/>
        <v>2304</v>
      </c>
      <c r="I35" s="21">
        <v>75</v>
      </c>
      <c r="J35" s="22">
        <f t="shared" si="35"/>
        <v>2700</v>
      </c>
      <c r="K35" s="24"/>
      <c r="L35" s="22"/>
      <c r="M35" s="22"/>
      <c r="N35" s="22"/>
      <c r="O35" s="22"/>
      <c r="P35" s="23"/>
      <c r="Q35" s="22">
        <f t="shared" si="11"/>
        <v>69.33</v>
      </c>
      <c r="R35" s="25">
        <f t="shared" si="3"/>
        <v>3</v>
      </c>
      <c r="S35" s="25">
        <f t="shared" si="4"/>
        <v>5.5075720603547262</v>
      </c>
      <c r="T35" s="26">
        <f t="shared" si="36"/>
        <v>7.9439954714477512</v>
      </c>
      <c r="U35" s="26" t="str">
        <f t="shared" si="37"/>
        <v>ОДН</v>
      </c>
      <c r="V35" s="27">
        <f t="shared" si="38"/>
        <v>2495.88</v>
      </c>
    </row>
    <row r="36" spans="1:22" ht="48.75" customHeight="1">
      <c r="A36" s="45">
        <v>24</v>
      </c>
      <c r="B36" s="46" t="s">
        <v>59</v>
      </c>
      <c r="C36" s="43" t="s">
        <v>83</v>
      </c>
      <c r="D36" s="47">
        <v>35</v>
      </c>
      <c r="E36" s="44">
        <v>73</v>
      </c>
      <c r="F36" s="22">
        <f t="shared" si="33"/>
        <v>2555</v>
      </c>
      <c r="G36" s="21">
        <v>72</v>
      </c>
      <c r="H36" s="23">
        <f t="shared" si="34"/>
        <v>2520</v>
      </c>
      <c r="I36" s="21">
        <v>78</v>
      </c>
      <c r="J36" s="22">
        <f t="shared" si="35"/>
        <v>2730</v>
      </c>
      <c r="K36" s="24"/>
      <c r="L36" s="22"/>
      <c r="M36" s="22"/>
      <c r="N36" s="22"/>
      <c r="O36" s="22"/>
      <c r="P36" s="23"/>
      <c r="Q36" s="22">
        <f t="shared" si="11"/>
        <v>74.33</v>
      </c>
      <c r="R36" s="25">
        <f t="shared" si="3"/>
        <v>3</v>
      </c>
      <c r="S36" s="25">
        <f t="shared" si="4"/>
        <v>3.2145528460425097</v>
      </c>
      <c r="T36" s="26">
        <f t="shared" si="36"/>
        <v>4.324704488150827</v>
      </c>
      <c r="U36" s="26" t="str">
        <f t="shared" si="37"/>
        <v>ОДН</v>
      </c>
      <c r="V36" s="27">
        <f t="shared" si="38"/>
        <v>2601.5499999999997</v>
      </c>
    </row>
    <row r="37" spans="1:22" ht="48.75" customHeight="1">
      <c r="A37" s="45">
        <v>25</v>
      </c>
      <c r="B37" s="46" t="s">
        <v>60</v>
      </c>
      <c r="C37" s="43" t="s">
        <v>83</v>
      </c>
      <c r="D37" s="47">
        <v>28.8</v>
      </c>
      <c r="E37" s="44">
        <v>96</v>
      </c>
      <c r="F37" s="22">
        <f t="shared" si="33"/>
        <v>2764.8</v>
      </c>
      <c r="G37" s="21">
        <v>92</v>
      </c>
      <c r="H37" s="23">
        <f t="shared" si="34"/>
        <v>2649.6</v>
      </c>
      <c r="I37" s="21">
        <v>96</v>
      </c>
      <c r="J37" s="22">
        <f t="shared" si="35"/>
        <v>2764.8</v>
      </c>
      <c r="K37" s="24"/>
      <c r="L37" s="22"/>
      <c r="M37" s="22"/>
      <c r="N37" s="22"/>
      <c r="O37" s="22"/>
      <c r="P37" s="23"/>
      <c r="Q37" s="22">
        <f t="shared" si="11"/>
        <v>94.67</v>
      </c>
      <c r="R37" s="25">
        <f t="shared" si="3"/>
        <v>3</v>
      </c>
      <c r="S37" s="25">
        <f t="shared" si="4"/>
        <v>2.3094046851948664</v>
      </c>
      <c r="T37" s="26">
        <f t="shared" si="36"/>
        <v>2.4394260961179532</v>
      </c>
      <c r="U37" s="26" t="str">
        <f t="shared" si="37"/>
        <v>ОДН</v>
      </c>
      <c r="V37" s="27">
        <f t="shared" si="38"/>
        <v>2726.4960000000001</v>
      </c>
    </row>
    <row r="38" spans="1:22" ht="48.75" customHeight="1">
      <c r="A38" s="45">
        <v>26</v>
      </c>
      <c r="B38" s="46" t="s">
        <v>61</v>
      </c>
      <c r="C38" s="43" t="s">
        <v>83</v>
      </c>
      <c r="D38" s="47">
        <v>38.4</v>
      </c>
      <c r="E38" s="44">
        <v>96</v>
      </c>
      <c r="F38" s="22">
        <f t="shared" si="33"/>
        <v>3686.3999999999996</v>
      </c>
      <c r="G38" s="21">
        <v>94</v>
      </c>
      <c r="H38" s="23">
        <f t="shared" si="34"/>
        <v>3609.6</v>
      </c>
      <c r="I38" s="21">
        <v>96</v>
      </c>
      <c r="J38" s="22">
        <f t="shared" si="35"/>
        <v>3686.3999999999996</v>
      </c>
      <c r="K38" s="24"/>
      <c r="L38" s="22"/>
      <c r="M38" s="22"/>
      <c r="N38" s="22"/>
      <c r="O38" s="22"/>
      <c r="P38" s="23"/>
      <c r="Q38" s="22">
        <f t="shared" si="11"/>
        <v>95.33</v>
      </c>
      <c r="R38" s="25">
        <f t="shared" si="3"/>
        <v>3</v>
      </c>
      <c r="S38" s="25">
        <f t="shared" si="4"/>
        <v>1.1547077552350637</v>
      </c>
      <c r="T38" s="26">
        <f t="shared" si="36"/>
        <v>1.2112742633327007</v>
      </c>
      <c r="U38" s="26" t="str">
        <f t="shared" si="37"/>
        <v>ОДН</v>
      </c>
      <c r="V38" s="27">
        <f>D38*Q38</f>
        <v>3660.672</v>
      </c>
    </row>
    <row r="39" spans="1:22" ht="48.75" customHeight="1">
      <c r="A39" s="45">
        <v>27</v>
      </c>
      <c r="B39" s="46" t="s">
        <v>62</v>
      </c>
      <c r="C39" s="43" t="s">
        <v>83</v>
      </c>
      <c r="D39" s="47">
        <v>75</v>
      </c>
      <c r="E39" s="44">
        <v>66</v>
      </c>
      <c r="F39" s="22">
        <f t="shared" si="33"/>
        <v>4950</v>
      </c>
      <c r="G39" s="21">
        <v>65</v>
      </c>
      <c r="H39" s="23">
        <f t="shared" si="34"/>
        <v>4875</v>
      </c>
      <c r="I39" s="21">
        <v>67</v>
      </c>
      <c r="J39" s="22">
        <f t="shared" si="35"/>
        <v>5025</v>
      </c>
      <c r="K39" s="24"/>
      <c r="L39" s="22"/>
      <c r="M39" s="22"/>
      <c r="N39" s="22"/>
      <c r="O39" s="22"/>
      <c r="P39" s="23"/>
      <c r="Q39" s="22">
        <f t="shared" si="11"/>
        <v>66</v>
      </c>
      <c r="R39" s="25">
        <f t="shared" si="3"/>
        <v>3</v>
      </c>
      <c r="S39" s="25">
        <f t="shared" si="4"/>
        <v>1</v>
      </c>
      <c r="T39" s="26">
        <f t="shared" si="36"/>
        <v>1.5151515151515151</v>
      </c>
      <c r="U39" s="26" t="str">
        <f t="shared" si="37"/>
        <v>ОДН</v>
      </c>
      <c r="V39" s="27">
        <f t="shared" si="38"/>
        <v>4950</v>
      </c>
    </row>
    <row r="40" spans="1:22" ht="48.75" customHeight="1">
      <c r="A40" s="45">
        <v>28</v>
      </c>
      <c r="B40" s="46" t="s">
        <v>63</v>
      </c>
      <c r="C40" s="43" t="s">
        <v>83</v>
      </c>
      <c r="D40" s="47">
        <v>75</v>
      </c>
      <c r="E40" s="44">
        <v>66</v>
      </c>
      <c r="F40" s="22">
        <f t="shared" si="33"/>
        <v>4950</v>
      </c>
      <c r="G40" s="21">
        <v>65</v>
      </c>
      <c r="H40" s="23">
        <f t="shared" si="34"/>
        <v>4875</v>
      </c>
      <c r="I40" s="21">
        <v>67</v>
      </c>
      <c r="J40" s="22">
        <f t="shared" si="35"/>
        <v>5025</v>
      </c>
      <c r="K40" s="24"/>
      <c r="L40" s="22"/>
      <c r="M40" s="22"/>
      <c r="N40" s="22"/>
      <c r="O40" s="22"/>
      <c r="P40" s="23"/>
      <c r="Q40" s="22">
        <f t="shared" si="11"/>
        <v>66</v>
      </c>
      <c r="R40" s="25">
        <f t="shared" si="3"/>
        <v>3</v>
      </c>
      <c r="S40" s="25">
        <f t="shared" si="4"/>
        <v>1</v>
      </c>
      <c r="T40" s="26">
        <f t="shared" si="36"/>
        <v>1.5151515151515151</v>
      </c>
      <c r="U40" s="26" t="str">
        <f t="shared" si="37"/>
        <v>ОДН</v>
      </c>
      <c r="V40" s="27">
        <f t="shared" si="38"/>
        <v>4950</v>
      </c>
    </row>
    <row r="41" spans="1:22" ht="48.75" customHeight="1">
      <c r="A41" s="45">
        <v>29</v>
      </c>
      <c r="B41" s="46" t="s">
        <v>64</v>
      </c>
      <c r="C41" s="43" t="s">
        <v>83</v>
      </c>
      <c r="D41" s="47">
        <v>47.1</v>
      </c>
      <c r="E41" s="44">
        <v>145</v>
      </c>
      <c r="F41" s="22">
        <f t="shared" si="33"/>
        <v>6829.5</v>
      </c>
      <c r="G41" s="21">
        <v>142</v>
      </c>
      <c r="H41" s="23">
        <f t="shared" si="34"/>
        <v>6688.2</v>
      </c>
      <c r="I41" s="21">
        <v>156</v>
      </c>
      <c r="J41" s="22">
        <f t="shared" si="35"/>
        <v>7347.6</v>
      </c>
      <c r="K41" s="24"/>
      <c r="L41" s="22"/>
      <c r="M41" s="22"/>
      <c r="N41" s="22"/>
      <c r="O41" s="22"/>
      <c r="P41" s="23"/>
      <c r="Q41" s="22">
        <f t="shared" si="11"/>
        <v>147.66999999999999</v>
      </c>
      <c r="R41" s="25">
        <f t="shared" si="3"/>
        <v>3</v>
      </c>
      <c r="S41" s="25">
        <f t="shared" si="4"/>
        <v>7.3711159263709858</v>
      </c>
      <c r="T41" s="26">
        <f t="shared" si="36"/>
        <v>4.991613683463795</v>
      </c>
      <c r="U41" s="26" t="str">
        <f t="shared" si="37"/>
        <v>ОДН</v>
      </c>
      <c r="V41" s="27">
        <f t="shared" si="38"/>
        <v>6955.2569999999996</v>
      </c>
    </row>
    <row r="42" spans="1:22" ht="48.75" customHeight="1">
      <c r="A42" s="45">
        <v>30</v>
      </c>
      <c r="B42" s="46" t="s">
        <v>65</v>
      </c>
      <c r="C42" s="43" t="s">
        <v>83</v>
      </c>
      <c r="D42" s="47">
        <v>443.47500000000002</v>
      </c>
      <c r="E42" s="44">
        <v>53</v>
      </c>
      <c r="F42" s="22">
        <f t="shared" si="33"/>
        <v>23504.175000000003</v>
      </c>
      <c r="G42" s="21">
        <v>50</v>
      </c>
      <c r="H42" s="23">
        <f t="shared" si="34"/>
        <v>22173.75</v>
      </c>
      <c r="I42" s="21">
        <v>54</v>
      </c>
      <c r="J42" s="22">
        <f t="shared" si="35"/>
        <v>23947.65</v>
      </c>
      <c r="K42" s="24"/>
      <c r="L42" s="22"/>
      <c r="M42" s="22"/>
      <c r="N42" s="22"/>
      <c r="O42" s="22"/>
      <c r="P42" s="23"/>
      <c r="Q42" s="22">
        <f t="shared" si="11"/>
        <v>52.33</v>
      </c>
      <c r="R42" s="25">
        <f t="shared" si="3"/>
        <v>3</v>
      </c>
      <c r="S42" s="25">
        <f t="shared" si="4"/>
        <v>2.0816700026661286</v>
      </c>
      <c r="T42" s="26">
        <f t="shared" si="36"/>
        <v>3.9779667545693265</v>
      </c>
      <c r="U42" s="26" t="str">
        <f t="shared" si="37"/>
        <v>ОДН</v>
      </c>
      <c r="V42" s="27">
        <f t="shared" si="38"/>
        <v>23207.046750000001</v>
      </c>
    </row>
    <row r="43" spans="1:22" ht="48.75" customHeight="1">
      <c r="A43" s="45">
        <v>31</v>
      </c>
      <c r="B43" s="46" t="s">
        <v>66</v>
      </c>
      <c r="C43" s="43" t="s">
        <v>83</v>
      </c>
      <c r="D43" s="47">
        <v>39.42</v>
      </c>
      <c r="E43" s="44">
        <v>111</v>
      </c>
      <c r="F43" s="22">
        <f t="shared" si="33"/>
        <v>4375.62</v>
      </c>
      <c r="G43" s="21">
        <v>110</v>
      </c>
      <c r="H43" s="23">
        <f t="shared" si="34"/>
        <v>4336.2</v>
      </c>
      <c r="I43" s="21">
        <v>115</v>
      </c>
      <c r="J43" s="22">
        <f t="shared" si="35"/>
        <v>4533.3</v>
      </c>
      <c r="K43" s="24"/>
      <c r="L43" s="22"/>
      <c r="M43" s="22"/>
      <c r="N43" s="22"/>
      <c r="O43" s="22"/>
      <c r="P43" s="23"/>
      <c r="Q43" s="22">
        <f t="shared" si="11"/>
        <v>112</v>
      </c>
      <c r="R43" s="25">
        <f t="shared" si="3"/>
        <v>3</v>
      </c>
      <c r="S43" s="25">
        <f t="shared" si="4"/>
        <v>2.6457513110645907</v>
      </c>
      <c r="T43" s="26">
        <f t="shared" si="36"/>
        <v>2.3622779563076701</v>
      </c>
      <c r="U43" s="26" t="str">
        <f t="shared" si="37"/>
        <v>ОДН</v>
      </c>
      <c r="V43" s="27">
        <f t="shared" si="38"/>
        <v>4415.04</v>
      </c>
    </row>
    <row r="44" spans="1:22" ht="48.75" customHeight="1">
      <c r="A44" s="45">
        <v>32</v>
      </c>
      <c r="B44" s="46" t="s">
        <v>67</v>
      </c>
      <c r="C44" s="43" t="s">
        <v>83</v>
      </c>
      <c r="D44" s="47">
        <v>140</v>
      </c>
      <c r="E44" s="44">
        <v>145</v>
      </c>
      <c r="F44" s="22">
        <f t="shared" si="33"/>
        <v>20300</v>
      </c>
      <c r="G44" s="21">
        <v>142</v>
      </c>
      <c r="H44" s="23">
        <f t="shared" si="34"/>
        <v>19880</v>
      </c>
      <c r="I44" s="21">
        <v>159</v>
      </c>
      <c r="J44" s="22">
        <f t="shared" si="35"/>
        <v>22260</v>
      </c>
      <c r="K44" s="24"/>
      <c r="L44" s="22"/>
      <c r="M44" s="22"/>
      <c r="N44" s="22"/>
      <c r="O44" s="22"/>
      <c r="P44" s="23"/>
      <c r="Q44" s="22">
        <f t="shared" si="11"/>
        <v>148.66999999999999</v>
      </c>
      <c r="R44" s="25">
        <f t="shared" si="3"/>
        <v>3</v>
      </c>
      <c r="S44" s="25">
        <f t="shared" si="4"/>
        <v>9.0737726442753672</v>
      </c>
      <c r="T44" s="26">
        <f t="shared" si="36"/>
        <v>6.1032976688473584</v>
      </c>
      <c r="U44" s="26" t="str">
        <f t="shared" si="37"/>
        <v>ОДН</v>
      </c>
      <c r="V44" s="27">
        <f t="shared" si="38"/>
        <v>20813.8</v>
      </c>
    </row>
    <row r="45" spans="1:22" ht="48.75" customHeight="1">
      <c r="A45" s="45">
        <v>33</v>
      </c>
      <c r="B45" s="46" t="s">
        <v>82</v>
      </c>
      <c r="C45" s="43" t="s">
        <v>83</v>
      </c>
      <c r="D45" s="47">
        <v>50.4</v>
      </c>
      <c r="E45" s="44">
        <v>178</v>
      </c>
      <c r="F45" s="22">
        <f t="shared" si="33"/>
        <v>8971.1999999999989</v>
      </c>
      <c r="G45" s="21">
        <v>176</v>
      </c>
      <c r="H45" s="23">
        <f t="shared" si="34"/>
        <v>8870.4</v>
      </c>
      <c r="I45" s="21">
        <v>196</v>
      </c>
      <c r="J45" s="22">
        <f t="shared" si="35"/>
        <v>9878.4</v>
      </c>
      <c r="K45" s="24"/>
      <c r="L45" s="22"/>
      <c r="M45" s="22"/>
      <c r="N45" s="22"/>
      <c r="O45" s="22"/>
      <c r="P45" s="23"/>
      <c r="Q45" s="22">
        <f t="shared" si="11"/>
        <v>183.33</v>
      </c>
      <c r="R45" s="25">
        <f t="shared" si="3"/>
        <v>3</v>
      </c>
      <c r="S45" s="25">
        <f t="shared" si="4"/>
        <v>11.015141851106593</v>
      </c>
      <c r="T45" s="26">
        <f t="shared" si="36"/>
        <v>6.0083684345751331</v>
      </c>
      <c r="U45" s="26" t="str">
        <f t="shared" si="37"/>
        <v>ОДН</v>
      </c>
      <c r="V45" s="27">
        <f t="shared" si="38"/>
        <v>9239.8320000000003</v>
      </c>
    </row>
    <row r="46" spans="1:22" ht="48.75" customHeight="1">
      <c r="A46" s="45">
        <v>34</v>
      </c>
      <c r="B46" s="46" t="s">
        <v>68</v>
      </c>
      <c r="C46" s="43" t="s">
        <v>83</v>
      </c>
      <c r="D46" s="47">
        <v>112</v>
      </c>
      <c r="E46" s="44">
        <v>235</v>
      </c>
      <c r="F46" s="22">
        <f t="shared" si="33"/>
        <v>26320</v>
      </c>
      <c r="G46" s="21">
        <v>234</v>
      </c>
      <c r="H46" s="23">
        <f t="shared" si="34"/>
        <v>26208</v>
      </c>
      <c r="I46" s="21">
        <v>245</v>
      </c>
      <c r="J46" s="22">
        <f t="shared" si="35"/>
        <v>27440</v>
      </c>
      <c r="K46" s="24"/>
      <c r="L46" s="22"/>
      <c r="M46" s="22"/>
      <c r="N46" s="22"/>
      <c r="O46" s="22"/>
      <c r="P46" s="23"/>
      <c r="Q46" s="22">
        <f t="shared" si="11"/>
        <v>238</v>
      </c>
      <c r="R46" s="25">
        <f t="shared" si="3"/>
        <v>3</v>
      </c>
      <c r="S46" s="25">
        <f t="shared" si="4"/>
        <v>6.0827625302982193</v>
      </c>
      <c r="T46" s="26">
        <f t="shared" si="36"/>
        <v>2.5557825757555541</v>
      </c>
      <c r="U46" s="26" t="str">
        <f t="shared" si="37"/>
        <v>ОДН</v>
      </c>
      <c r="V46" s="27">
        <f t="shared" si="38"/>
        <v>26656</v>
      </c>
    </row>
    <row r="47" spans="1:22" ht="48.75" customHeight="1">
      <c r="A47" s="45">
        <v>35</v>
      </c>
      <c r="B47" s="46" t="s">
        <v>69</v>
      </c>
      <c r="C47" s="43" t="s">
        <v>83</v>
      </c>
      <c r="D47" s="47">
        <v>190.4</v>
      </c>
      <c r="E47" s="44">
        <v>216</v>
      </c>
      <c r="F47" s="22">
        <f t="shared" si="33"/>
        <v>41126.400000000001</v>
      </c>
      <c r="G47" s="21">
        <v>210</v>
      </c>
      <c r="H47" s="23">
        <f t="shared" si="34"/>
        <v>39984</v>
      </c>
      <c r="I47" s="21">
        <v>228</v>
      </c>
      <c r="J47" s="22">
        <f t="shared" si="35"/>
        <v>43411.200000000004</v>
      </c>
      <c r="K47" s="24"/>
      <c r="L47" s="22"/>
      <c r="M47" s="22"/>
      <c r="N47" s="22"/>
      <c r="O47" s="22"/>
      <c r="P47" s="23"/>
      <c r="Q47" s="22">
        <f t="shared" si="11"/>
        <v>218</v>
      </c>
      <c r="R47" s="25">
        <f t="shared" si="3"/>
        <v>3</v>
      </c>
      <c r="S47" s="25">
        <f t="shared" si="4"/>
        <v>9.1651513899116797</v>
      </c>
      <c r="T47" s="26">
        <f t="shared" si="36"/>
        <v>4.2041978852805872</v>
      </c>
      <c r="U47" s="26" t="str">
        <f t="shared" si="37"/>
        <v>ОДН</v>
      </c>
      <c r="V47" s="27">
        <f t="shared" si="38"/>
        <v>41507.200000000004</v>
      </c>
    </row>
    <row r="48" spans="1:22" ht="48.75" customHeight="1">
      <c r="A48" s="45">
        <v>36</v>
      </c>
      <c r="B48" s="46" t="s">
        <v>70</v>
      </c>
      <c r="C48" s="43" t="s">
        <v>83</v>
      </c>
      <c r="D48" s="47">
        <v>142.80000000000001</v>
      </c>
      <c r="E48" s="44">
        <v>169</v>
      </c>
      <c r="F48" s="22">
        <f t="shared" si="33"/>
        <v>24133.200000000001</v>
      </c>
      <c r="G48" s="21">
        <v>165</v>
      </c>
      <c r="H48" s="23">
        <f t="shared" si="34"/>
        <v>23562.000000000004</v>
      </c>
      <c r="I48" s="21">
        <v>189</v>
      </c>
      <c r="J48" s="22">
        <f t="shared" si="35"/>
        <v>26989.200000000001</v>
      </c>
      <c r="K48" s="24"/>
      <c r="L48" s="22"/>
      <c r="M48" s="22"/>
      <c r="N48" s="22"/>
      <c r="O48" s="22"/>
      <c r="P48" s="23"/>
      <c r="Q48" s="22">
        <f t="shared" si="11"/>
        <v>174.33</v>
      </c>
      <c r="R48" s="25">
        <f t="shared" si="3"/>
        <v>3</v>
      </c>
      <c r="S48" s="25">
        <f t="shared" si="4"/>
        <v>12.858201662752066</v>
      </c>
      <c r="T48" s="26">
        <f t="shared" si="36"/>
        <v>7.3757825174967389</v>
      </c>
      <c r="U48" s="26" t="str">
        <f t="shared" si="37"/>
        <v>ОДН</v>
      </c>
      <c r="V48" s="27">
        <f t="shared" si="38"/>
        <v>24894.324000000004</v>
      </c>
    </row>
    <row r="49" spans="1:23" ht="48.75" customHeight="1">
      <c r="A49" s="45">
        <v>37</v>
      </c>
      <c r="B49" s="46" t="s">
        <v>71</v>
      </c>
      <c r="C49" s="43" t="s">
        <v>83</v>
      </c>
      <c r="D49" s="47">
        <v>39.42</v>
      </c>
      <c r="E49" s="44">
        <v>306</v>
      </c>
      <c r="F49" s="22">
        <f t="shared" si="33"/>
        <v>12062.52</v>
      </c>
      <c r="G49" s="21">
        <v>304</v>
      </c>
      <c r="H49" s="23">
        <f t="shared" si="34"/>
        <v>11983.68</v>
      </c>
      <c r="I49" s="21">
        <v>330</v>
      </c>
      <c r="J49" s="22">
        <f t="shared" si="35"/>
        <v>13008.6</v>
      </c>
      <c r="K49" s="24"/>
      <c r="L49" s="22"/>
      <c r="M49" s="22"/>
      <c r="N49" s="22"/>
      <c r="O49" s="22"/>
      <c r="P49" s="23"/>
      <c r="Q49" s="22">
        <f t="shared" si="11"/>
        <v>313.33</v>
      </c>
      <c r="R49" s="25">
        <f t="shared" si="3"/>
        <v>3</v>
      </c>
      <c r="S49" s="25">
        <f t="shared" si="4"/>
        <v>14.468356852110055</v>
      </c>
      <c r="T49" s="26">
        <f t="shared" si="36"/>
        <v>4.6176098209906664</v>
      </c>
      <c r="U49" s="26" t="str">
        <f t="shared" si="37"/>
        <v>ОДН</v>
      </c>
      <c r="V49" s="27">
        <f t="shared" si="38"/>
        <v>12351.4686</v>
      </c>
      <c r="W49" s="28"/>
    </row>
    <row r="50" spans="1:23" ht="48.75" customHeight="1">
      <c r="A50" s="45">
        <v>38</v>
      </c>
      <c r="B50" s="46" t="s">
        <v>72</v>
      </c>
      <c r="C50" s="43" t="s">
        <v>83</v>
      </c>
      <c r="D50" s="47">
        <v>105.6</v>
      </c>
      <c r="E50" s="44">
        <v>249</v>
      </c>
      <c r="F50" s="22">
        <f t="shared" ref="F50:F59" si="39">E50*D50</f>
        <v>26294.399999999998</v>
      </c>
      <c r="G50" s="21">
        <v>248</v>
      </c>
      <c r="H50" s="23">
        <f t="shared" ref="H50:H59" si="40">G50*D50</f>
        <v>26188.799999999999</v>
      </c>
      <c r="I50" s="21">
        <v>256</v>
      </c>
      <c r="J50" s="22">
        <f t="shared" ref="J50:J59" si="41">I50*D50</f>
        <v>27033.599999999999</v>
      </c>
      <c r="K50" s="24"/>
      <c r="L50" s="22"/>
      <c r="M50" s="22"/>
      <c r="N50" s="22"/>
      <c r="O50" s="22"/>
      <c r="P50" s="23"/>
      <c r="Q50" s="22">
        <f t="shared" ref="Q50:Q54" si="42">ROUND(AVERAGE(E50,G50,I50,K50,M50),2)</f>
        <v>251</v>
      </c>
      <c r="R50" s="25">
        <f t="shared" ref="R50:R54" si="43">COUNTA(E50,G50,I50,K50,M50)</f>
        <v>3</v>
      </c>
      <c r="S50" s="25">
        <f t="shared" ref="S50:S54" si="44">SQRT((IF(E50&gt;0,POWER(E50-Q50,2),0)+IF(G50&gt;0,POWER(G50-Q50,2),0)+IF(I50&gt;0,POWER(I50-Q50,2),0)+IF(K50&gt;0,POWER(K50-Q50,2),0)+IF(M50&gt;0,POWER(M50-Q50,2),0))/(R50-1))</f>
        <v>4.358898943540674</v>
      </c>
      <c r="T50" s="26">
        <f t="shared" ref="T50:T59" si="45">S50/Q50*100</f>
        <v>1.7366131249166032</v>
      </c>
      <c r="U50" s="26" t="str">
        <f t="shared" ref="U50:U59" si="46">IF(T50&lt;33,$U$8,$U$9)</f>
        <v>ОДН</v>
      </c>
      <c r="V50" s="27">
        <f t="shared" ref="V50:V59" si="47">D50*Q50</f>
        <v>26505.599999999999</v>
      </c>
      <c r="W50" s="28"/>
    </row>
    <row r="51" spans="1:23" ht="48.75" customHeight="1">
      <c r="A51" s="45">
        <v>39</v>
      </c>
      <c r="B51" s="46" t="s">
        <v>73</v>
      </c>
      <c r="C51" s="43" t="s">
        <v>83</v>
      </c>
      <c r="D51" s="47">
        <v>147.82499999999999</v>
      </c>
      <c r="E51" s="44">
        <v>98</v>
      </c>
      <c r="F51" s="22">
        <f t="shared" si="39"/>
        <v>14486.849999999999</v>
      </c>
      <c r="G51" s="21">
        <v>95</v>
      </c>
      <c r="H51" s="23">
        <f t="shared" si="40"/>
        <v>14043.374999999998</v>
      </c>
      <c r="I51" s="21">
        <v>100</v>
      </c>
      <c r="J51" s="22">
        <f t="shared" si="41"/>
        <v>14782.499999999998</v>
      </c>
      <c r="K51" s="24"/>
      <c r="L51" s="22"/>
      <c r="M51" s="22"/>
      <c r="N51" s="22"/>
      <c r="O51" s="22"/>
      <c r="P51" s="22"/>
      <c r="Q51" s="22">
        <f t="shared" si="42"/>
        <v>97.67</v>
      </c>
      <c r="R51" s="25">
        <f t="shared" si="43"/>
        <v>3</v>
      </c>
      <c r="S51" s="25">
        <f t="shared" si="44"/>
        <v>2.5166147897522975</v>
      </c>
      <c r="T51" s="26">
        <f t="shared" si="45"/>
        <v>2.5766507522804316</v>
      </c>
      <c r="U51" s="26" t="str">
        <f t="shared" si="46"/>
        <v>ОДН</v>
      </c>
      <c r="V51" s="27">
        <f t="shared" si="47"/>
        <v>14438.067749999998</v>
      </c>
      <c r="W51" s="28"/>
    </row>
    <row r="52" spans="1:23" ht="48.75" customHeight="1">
      <c r="A52" s="45">
        <v>40</v>
      </c>
      <c r="B52" s="46" t="s">
        <v>74</v>
      </c>
      <c r="C52" s="43" t="s">
        <v>83</v>
      </c>
      <c r="D52" s="47">
        <v>147.82499999999999</v>
      </c>
      <c r="E52" s="44">
        <v>99</v>
      </c>
      <c r="F52" s="22">
        <f t="shared" si="39"/>
        <v>14634.674999999999</v>
      </c>
      <c r="G52" s="21">
        <v>95</v>
      </c>
      <c r="H52" s="23">
        <f t="shared" si="40"/>
        <v>14043.374999999998</v>
      </c>
      <c r="I52" s="21">
        <v>100</v>
      </c>
      <c r="J52" s="22">
        <f t="shared" si="41"/>
        <v>14782.499999999998</v>
      </c>
      <c r="K52" s="24"/>
      <c r="L52" s="22"/>
      <c r="M52" s="22"/>
      <c r="N52" s="22"/>
      <c r="O52" s="22"/>
      <c r="P52" s="22"/>
      <c r="Q52" s="22">
        <f t="shared" si="42"/>
        <v>98</v>
      </c>
      <c r="R52" s="25">
        <f t="shared" si="43"/>
        <v>3</v>
      </c>
      <c r="S52" s="25">
        <f t="shared" si="44"/>
        <v>2.6457513110645907</v>
      </c>
      <c r="T52" s="26">
        <f t="shared" si="45"/>
        <v>2.6997462357801947</v>
      </c>
      <c r="U52" s="26" t="str">
        <f t="shared" si="46"/>
        <v>ОДН</v>
      </c>
      <c r="V52" s="27">
        <f t="shared" si="47"/>
        <v>14486.849999999999</v>
      </c>
      <c r="W52" s="28"/>
    </row>
    <row r="53" spans="1:23" ht="48.75" customHeight="1">
      <c r="A53" s="45">
        <v>41</v>
      </c>
      <c r="B53" s="46" t="s">
        <v>75</v>
      </c>
      <c r="C53" s="43" t="s">
        <v>83</v>
      </c>
      <c r="D53" s="47">
        <v>147.82499999999999</v>
      </c>
      <c r="E53" s="44">
        <v>99</v>
      </c>
      <c r="F53" s="22">
        <f t="shared" si="39"/>
        <v>14634.674999999999</v>
      </c>
      <c r="G53" s="21">
        <v>95</v>
      </c>
      <c r="H53" s="23">
        <f t="shared" si="40"/>
        <v>14043.374999999998</v>
      </c>
      <c r="I53" s="21">
        <v>100</v>
      </c>
      <c r="J53" s="22">
        <f t="shared" si="41"/>
        <v>14782.499999999998</v>
      </c>
      <c r="K53" s="24"/>
      <c r="L53" s="22"/>
      <c r="M53" s="22"/>
      <c r="N53" s="22"/>
      <c r="O53" s="22"/>
      <c r="P53" s="22"/>
      <c r="Q53" s="22">
        <f t="shared" si="42"/>
        <v>98</v>
      </c>
      <c r="R53" s="25">
        <f t="shared" si="43"/>
        <v>3</v>
      </c>
      <c r="S53" s="25">
        <f t="shared" si="44"/>
        <v>2.6457513110645907</v>
      </c>
      <c r="T53" s="26">
        <f t="shared" si="45"/>
        <v>2.6997462357801947</v>
      </c>
      <c r="U53" s="26" t="str">
        <f t="shared" si="46"/>
        <v>ОДН</v>
      </c>
      <c r="V53" s="27">
        <f t="shared" si="47"/>
        <v>14486.849999999999</v>
      </c>
      <c r="W53" s="28"/>
    </row>
    <row r="54" spans="1:23" ht="48.75" customHeight="1">
      <c r="A54" s="45">
        <v>42</v>
      </c>
      <c r="B54" s="46" t="s">
        <v>76</v>
      </c>
      <c r="C54" s="43" t="s">
        <v>83</v>
      </c>
      <c r="D54" s="47">
        <v>147.82499999999999</v>
      </c>
      <c r="E54" s="44">
        <v>99</v>
      </c>
      <c r="F54" s="22">
        <f t="shared" si="39"/>
        <v>14634.674999999999</v>
      </c>
      <c r="G54" s="21">
        <v>95</v>
      </c>
      <c r="H54" s="22">
        <f t="shared" si="40"/>
        <v>14043.374999999998</v>
      </c>
      <c r="I54" s="21">
        <v>100</v>
      </c>
      <c r="J54" s="22">
        <f t="shared" si="41"/>
        <v>14782.499999999998</v>
      </c>
      <c r="K54" s="24"/>
      <c r="L54" s="22"/>
      <c r="M54" s="22"/>
      <c r="N54" s="22"/>
      <c r="O54" s="22"/>
      <c r="P54" s="22"/>
      <c r="Q54" s="22">
        <f t="shared" si="42"/>
        <v>98</v>
      </c>
      <c r="R54" s="25">
        <f t="shared" si="43"/>
        <v>3</v>
      </c>
      <c r="S54" s="25">
        <f t="shared" si="44"/>
        <v>2.6457513110645907</v>
      </c>
      <c r="T54" s="26">
        <f t="shared" si="45"/>
        <v>2.6997462357801947</v>
      </c>
      <c r="U54" s="26" t="str">
        <f t="shared" si="46"/>
        <v>ОДН</v>
      </c>
      <c r="V54" s="27">
        <f t="shared" si="47"/>
        <v>14486.849999999999</v>
      </c>
      <c r="W54" s="28"/>
    </row>
    <row r="55" spans="1:23" ht="48.75" customHeight="1">
      <c r="A55" s="45">
        <v>43</v>
      </c>
      <c r="B55" s="46" t="s">
        <v>77</v>
      </c>
      <c r="C55" s="43" t="s">
        <v>83</v>
      </c>
      <c r="D55" s="47">
        <v>38</v>
      </c>
      <c r="E55" s="21">
        <v>368</v>
      </c>
      <c r="F55" s="22">
        <f t="shared" si="39"/>
        <v>13984</v>
      </c>
      <c r="G55" s="21">
        <v>364</v>
      </c>
      <c r="H55" s="23">
        <f t="shared" si="40"/>
        <v>13832</v>
      </c>
      <c r="I55" s="21">
        <v>369</v>
      </c>
      <c r="J55" s="22">
        <f t="shared" si="41"/>
        <v>14022</v>
      </c>
      <c r="K55" s="24"/>
      <c r="L55" s="22"/>
      <c r="M55" s="22"/>
      <c r="N55" s="22"/>
      <c r="O55" s="22"/>
      <c r="P55" s="22"/>
      <c r="Q55" s="22">
        <f t="shared" ref="Q55:Q59" si="48">ROUND(AVERAGE(E55,G55,I55,K55,M55),2)</f>
        <v>367</v>
      </c>
      <c r="R55" s="25">
        <f t="shared" ref="R55:R59" si="49">COUNTA(E55,G55,I55,K55,M55)</f>
        <v>3</v>
      </c>
      <c r="S55" s="25">
        <f t="shared" ref="S55:S59" si="50">SQRT((IF(E55&gt;0,POWER(E55-Q55,2),0)+IF(G55&gt;0,POWER(G55-Q55,2),0)+IF(I55&gt;0,POWER(I55-Q55,2),0)+IF(K55&gt;0,POWER(K55-Q55,2),0)+IF(M55&gt;0,POWER(M55-Q55,2),0))/(R55-1))</f>
        <v>2.6457513110645907</v>
      </c>
      <c r="T55" s="26">
        <f t="shared" si="45"/>
        <v>0.72091316377781767</v>
      </c>
      <c r="U55" s="26" t="str">
        <f t="shared" si="46"/>
        <v>ОДН</v>
      </c>
      <c r="V55" s="27">
        <f t="shared" si="47"/>
        <v>13946</v>
      </c>
      <c r="W55" s="28"/>
    </row>
    <row r="56" spans="1:23" ht="48.75" customHeight="1">
      <c r="A56" s="45">
        <v>44</v>
      </c>
      <c r="B56" s="46" t="s">
        <v>78</v>
      </c>
      <c r="C56" s="43" t="s">
        <v>83</v>
      </c>
      <c r="D56" s="47">
        <v>30.45</v>
      </c>
      <c r="E56" s="21">
        <v>285</v>
      </c>
      <c r="F56" s="22">
        <f t="shared" si="39"/>
        <v>8678.25</v>
      </c>
      <c r="G56" s="21">
        <v>280</v>
      </c>
      <c r="H56" s="23">
        <f t="shared" si="40"/>
        <v>8526</v>
      </c>
      <c r="I56" s="21">
        <v>296</v>
      </c>
      <c r="J56" s="22">
        <f t="shared" si="41"/>
        <v>9013.1999999999989</v>
      </c>
      <c r="K56" s="24"/>
      <c r="L56" s="22"/>
      <c r="M56" s="22"/>
      <c r="N56" s="22"/>
      <c r="O56" s="22"/>
      <c r="P56" s="22"/>
      <c r="Q56" s="22">
        <f t="shared" si="48"/>
        <v>287</v>
      </c>
      <c r="R56" s="25">
        <f t="shared" si="49"/>
        <v>3</v>
      </c>
      <c r="S56" s="25">
        <f t="shared" si="50"/>
        <v>8.1853527718724504</v>
      </c>
      <c r="T56" s="26">
        <f t="shared" si="45"/>
        <v>2.8520392933353489</v>
      </c>
      <c r="U56" s="26" t="str">
        <f t="shared" si="46"/>
        <v>ОДН</v>
      </c>
      <c r="V56" s="27">
        <f t="shared" si="47"/>
        <v>8739.15</v>
      </c>
      <c r="W56" s="28"/>
    </row>
    <row r="57" spans="1:23" ht="48.75" customHeight="1">
      <c r="A57" s="45">
        <v>45</v>
      </c>
      <c r="B57" s="46" t="s">
        <v>79</v>
      </c>
      <c r="C57" s="43" t="s">
        <v>83</v>
      </c>
      <c r="D57" s="47">
        <v>30.1</v>
      </c>
      <c r="E57" s="21">
        <v>385</v>
      </c>
      <c r="F57" s="22">
        <f t="shared" si="39"/>
        <v>11588.5</v>
      </c>
      <c r="G57" s="21">
        <v>385</v>
      </c>
      <c r="H57" s="22">
        <f t="shared" si="40"/>
        <v>11588.5</v>
      </c>
      <c r="I57" s="21">
        <v>396</v>
      </c>
      <c r="J57" s="22">
        <f t="shared" si="41"/>
        <v>11919.6</v>
      </c>
      <c r="K57" s="24"/>
      <c r="L57" s="22"/>
      <c r="M57" s="22"/>
      <c r="N57" s="22"/>
      <c r="O57" s="22"/>
      <c r="P57" s="22"/>
      <c r="Q57" s="22">
        <f t="shared" si="48"/>
        <v>388.67</v>
      </c>
      <c r="R57" s="25">
        <f t="shared" si="49"/>
        <v>3</v>
      </c>
      <c r="S57" s="25">
        <f t="shared" si="50"/>
        <v>6.3508542732454512</v>
      </c>
      <c r="T57" s="25">
        <f t="shared" si="45"/>
        <v>1.6339965197327939</v>
      </c>
      <c r="U57" s="26" t="str">
        <f t="shared" si="46"/>
        <v>ОДН</v>
      </c>
      <c r="V57" s="27">
        <f t="shared" si="47"/>
        <v>11698.967000000001</v>
      </c>
      <c r="W57" s="28"/>
    </row>
    <row r="58" spans="1:23" ht="48.75" customHeight="1">
      <c r="A58" s="45">
        <v>46</v>
      </c>
      <c r="B58" s="46" t="s">
        <v>80</v>
      </c>
      <c r="C58" s="43" t="s">
        <v>83</v>
      </c>
      <c r="D58" s="47">
        <v>561.73500000000001</v>
      </c>
      <c r="E58" s="21">
        <v>85</v>
      </c>
      <c r="F58" s="22">
        <f t="shared" si="39"/>
        <v>47747.474999999999</v>
      </c>
      <c r="G58" s="21">
        <v>84</v>
      </c>
      <c r="H58" s="23">
        <f t="shared" si="40"/>
        <v>47185.74</v>
      </c>
      <c r="I58" s="21">
        <v>95</v>
      </c>
      <c r="J58" s="22">
        <f t="shared" si="41"/>
        <v>53364.825000000004</v>
      </c>
      <c r="K58" s="24"/>
      <c r="L58" s="22">
        <f>K58*D58</f>
        <v>0</v>
      </c>
      <c r="M58" s="22"/>
      <c r="N58" s="22">
        <f>M58*D58</f>
        <v>0</v>
      </c>
      <c r="O58" s="22"/>
      <c r="P58" s="22"/>
      <c r="Q58" s="22">
        <f t="shared" si="48"/>
        <v>88</v>
      </c>
      <c r="R58" s="25">
        <f t="shared" si="49"/>
        <v>3</v>
      </c>
      <c r="S58" s="25">
        <f t="shared" si="50"/>
        <v>6.0827625302982193</v>
      </c>
      <c r="T58" s="26">
        <f t="shared" si="45"/>
        <v>6.9122301480661577</v>
      </c>
      <c r="U58" s="26" t="str">
        <f t="shared" si="46"/>
        <v>ОДН</v>
      </c>
      <c r="V58" s="27">
        <f t="shared" si="47"/>
        <v>49432.68</v>
      </c>
      <c r="W58" s="28"/>
    </row>
    <row r="59" spans="1:23" ht="48.75" customHeight="1">
      <c r="A59" s="45">
        <v>47</v>
      </c>
      <c r="B59" s="46" t="s">
        <v>81</v>
      </c>
      <c r="C59" s="43" t="s">
        <v>83</v>
      </c>
      <c r="D59" s="47">
        <v>197.1</v>
      </c>
      <c r="E59" s="21">
        <v>169</v>
      </c>
      <c r="F59" s="22">
        <f t="shared" si="39"/>
        <v>33309.9</v>
      </c>
      <c r="G59" s="21">
        <v>162</v>
      </c>
      <c r="H59" s="23">
        <f t="shared" si="40"/>
        <v>31930.2</v>
      </c>
      <c r="I59" s="21">
        <v>175</v>
      </c>
      <c r="J59" s="22">
        <f t="shared" si="41"/>
        <v>34492.5</v>
      </c>
      <c r="K59" s="24"/>
      <c r="L59" s="22"/>
      <c r="M59" s="22"/>
      <c r="N59" s="22"/>
      <c r="O59" s="22"/>
      <c r="P59" s="22"/>
      <c r="Q59" s="22">
        <f t="shared" si="48"/>
        <v>168.67</v>
      </c>
      <c r="R59" s="25">
        <f t="shared" si="49"/>
        <v>3</v>
      </c>
      <c r="S59" s="25">
        <f t="shared" si="50"/>
        <v>6.5064083794363841</v>
      </c>
      <c r="T59" s="26">
        <f t="shared" si="45"/>
        <v>3.8574781404140537</v>
      </c>
      <c r="U59" s="26" t="str">
        <f t="shared" si="46"/>
        <v>ОДН</v>
      </c>
      <c r="V59" s="27">
        <f t="shared" si="47"/>
        <v>33244.856999999996</v>
      </c>
      <c r="W59" s="28"/>
    </row>
    <row r="60" spans="1:23" s="29" customFormat="1" ht="48.75" customHeight="1">
      <c r="A60" s="58" t="s">
        <v>26</v>
      </c>
      <c r="B60" s="58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3">
        <f>SUMIF(V13:V59,"&gt;0")</f>
        <v>556811.0048</v>
      </c>
    </row>
    <row r="61" spans="1:23" s="34" customFormat="1">
      <c r="A61" s="35"/>
      <c r="S61" s="36"/>
    </row>
    <row r="62" spans="1:23">
      <c r="A62" s="59" t="s">
        <v>27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1"/>
    </row>
    <row r="63" spans="1:23" ht="52.5" customHeight="1">
      <c r="A63" s="62" t="s">
        <v>33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4"/>
    </row>
    <row r="64" spans="1:23" ht="100.5" customHeight="1">
      <c r="A64" s="55" t="s">
        <v>28</v>
      </c>
      <c r="B64" s="56"/>
      <c r="C64" s="57" t="s">
        <v>29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1:22" ht="57.75" customHeight="1">
      <c r="A65" s="55" t="s">
        <v>30</v>
      </c>
      <c r="B65" s="56"/>
      <c r="C65" s="57" t="s">
        <v>31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1:22" ht="44.25" customHeight="1">
      <c r="A66" s="55" t="s">
        <v>18</v>
      </c>
      <c r="B66" s="56"/>
      <c r="C66" s="57" t="s">
        <v>32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pans="1:2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>
      <c r="B68" s="38"/>
      <c r="C68" s="38"/>
      <c r="D68" s="39"/>
      <c r="E68" s="40"/>
      <c r="F68" s="41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2"/>
      <c r="S68" s="40"/>
      <c r="T68" s="40"/>
      <c r="U68" s="40"/>
      <c r="V68" s="40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65:B65"/>
    <mergeCell ref="C65:V65"/>
    <mergeCell ref="A66:B66"/>
    <mergeCell ref="C66:V66"/>
    <mergeCell ref="A60:B60"/>
    <mergeCell ref="A62:V62"/>
    <mergeCell ref="A63:V63"/>
    <mergeCell ref="A64:B64"/>
    <mergeCell ref="C64:V64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Маша</cp:lastModifiedBy>
  <cp:revision>3</cp:revision>
  <dcterms:created xsi:type="dcterms:W3CDTF">2021-01-18T05:46:41Z</dcterms:created>
  <dcterms:modified xsi:type="dcterms:W3CDTF">2025-10-30T05:14:13Z</dcterms:modified>
</cp:coreProperties>
</file>