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30"/>
  </bookViews>
  <sheets>
    <sheet name="Обоснование НМЦД" sheetId="1" r:id="rId1"/>
  </sheets>
  <calcPr calcId="125725" refMode="R1C1"/>
</workbook>
</file>

<file path=xl/calcChain.xml><?xml version="1.0" encoding="utf-8"?>
<calcChain xmlns="http://schemas.openxmlformats.org/spreadsheetml/2006/main">
  <c r="E8" i="1"/>
  <c r="V17"/>
  <c r="V16"/>
  <c r="Q14"/>
  <c r="V14" s="1"/>
  <c r="Q13"/>
  <c r="Q15"/>
  <c r="V15" s="1"/>
  <c r="R15"/>
  <c r="J15"/>
  <c r="H15"/>
  <c r="F15"/>
  <c r="R14"/>
  <c r="J14"/>
  <c r="H14"/>
  <c r="F14"/>
  <c r="S15" l="1"/>
  <c r="T15" s="1"/>
  <c r="U15" s="1"/>
  <c r="S14"/>
  <c r="T14" s="1"/>
  <c r="U14" s="1"/>
  <c r="F13"/>
  <c r="H13"/>
  <c r="J13"/>
  <c r="V13"/>
  <c r="R13"/>
  <c r="S13" l="1"/>
  <c r="T13" l="1"/>
  <c r="U13" s="1"/>
</calcChain>
</file>

<file path=xl/sharedStrings.xml><?xml version="1.0" encoding="utf-8"?>
<sst xmlns="http://schemas.openxmlformats.org/spreadsheetml/2006/main" count="56" uniqueCount="41">
  <si>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</si>
  <si>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</si>
  <si>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</si>
  <si>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</si>
  <si>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</si>
  <si>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</si>
  <si>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</si>
  <si>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</si>
  <si>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</si>
  <si>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</si>
  <si>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</si>
  <si>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</si>
  <si>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</si>
  <si>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</si>
  <si>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</si>
  <si>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</si>
  <si>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</si>
  <si>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</si>
  <si>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</si>
  <si>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</si>
  <si>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</si>
  <si>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</si>
  <si>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</si>
  <si>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</si>
  <si>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</si>
  <si>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</si>
  <si>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</si>
  <si>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</si>
  <si>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</si>
  <si>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</si>
  <si>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</si>
  <si>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</si>
  <si>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</si>
  <si>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</si>
  <si>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</si>
  <si>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</si>
  <si>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шт</t>
  </si>
  <si>
    <t>б/н от 27.08.2025</t>
  </si>
  <si>
    <t>Хлеб пшеничный</t>
  </si>
  <si>
    <t xml:space="preserve">Хлеб ржаной </t>
  </si>
  <si>
    <t>Батон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</si>
</sst>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#,##0.00_р_."/>
    <numFmt numFmtId="166" formatCode="#,##0.0000"/>
  </numFmts>
  <fonts count="2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12"/>
      <name val="Times New Roman"/>
    </font>
    <font>
      <sz val="8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indexed="4"/>
      <name val="Times New Roman"/>
    </font>
    <font>
      <sz val="8"/>
      <color theme="0"/>
      <name val="Times New Roman"/>
    </font>
    <font>
      <b/>
      <sz val="8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sz val="10"/>
      <color indexed="4"/>
      <name val="Times New Roman"/>
    </font>
    <font>
      <b/>
      <sz val="10"/>
      <color theme="1"/>
      <name val="Times New Roman"/>
    </font>
    <font>
      <b/>
      <sz val="10"/>
      <name val="Times New Roman"/>
    </font>
    <font>
      <sz val="11"/>
      <color indexed="2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4" fontId="1" fillId="0" borderId="0" xfId="0" applyNumberFormat="1" applyFont="1"/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19</xdr:row>
      <xdr:rowOff>998367</xdr:rowOff>
    </xdr:from>
    <xdr:to>
      <xdr:col>3</xdr:col>
      <xdr:colOff>228600</xdr:colOff>
      <xdr:row>19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20</xdr:row>
      <xdr:rowOff>422036</xdr:rowOff>
    </xdr:from>
    <xdr:to>
      <xdr:col>4</xdr:col>
      <xdr:colOff>336186</xdr:colOff>
      <xdr:row>21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4"/>
  <sheetViews>
    <sheetView tabSelected="1" topLeftCell="A7" workbookViewId="0">
      <selection activeCell="H12" sqref="H12"/>
    </sheetView>
  </sheetViews>
  <sheetFormatPr defaultRowHeight="1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>
      <c r="F1" s="4"/>
      <c r="G1" s="4"/>
      <c r="H1" s="4"/>
      <c r="V1" s="5" t="s">
        <v>0</v>
      </c>
    </row>
    <row r="2" spans="1:22" s="3" customFormat="1" ht="12">
      <c r="F2" s="4"/>
      <c r="G2" s="4"/>
      <c r="H2" s="4"/>
      <c r="V2" s="5" t="s">
        <v>1</v>
      </c>
    </row>
    <row r="3" spans="1:22" s="6" customFormat="1" ht="11.25"/>
    <row r="4" spans="1:22" ht="15.75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</row>
    <row r="5" spans="1:22" ht="15.75">
      <c r="A5" s="62" t="s">
        <v>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</row>
    <row r="6" spans="1:22" ht="15.75">
      <c r="A6" s="63" t="s">
        <v>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2" s="7" customFormat="1" ht="11.25">
      <c r="T7" s="6"/>
      <c r="U7" s="6"/>
    </row>
    <row r="8" spans="1:22" s="8" customFormat="1" ht="15.75" customHeight="1">
      <c r="A8" s="64" t="s">
        <v>5</v>
      </c>
      <c r="B8" s="64"/>
      <c r="C8" s="64"/>
      <c r="D8" s="64"/>
      <c r="E8" s="65">
        <f>SUMIF(V16,"&gt;0")</f>
        <v>419521.9</v>
      </c>
      <c r="F8" s="65"/>
      <c r="G8" s="66" t="s">
        <v>6</v>
      </c>
      <c r="H8" s="66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>
      <c r="A10" s="57" t="s">
        <v>9</v>
      </c>
      <c r="B10" s="57" t="s">
        <v>34</v>
      </c>
      <c r="C10" s="57" t="s">
        <v>35</v>
      </c>
      <c r="D10" s="57"/>
      <c r="E10" s="59" t="s">
        <v>10</v>
      </c>
      <c r="F10" s="59"/>
      <c r="G10" s="59" t="s">
        <v>11</v>
      </c>
      <c r="H10" s="59"/>
      <c r="I10" s="59" t="s">
        <v>12</v>
      </c>
      <c r="J10" s="59"/>
      <c r="K10" s="59" t="s">
        <v>13</v>
      </c>
      <c r="L10" s="59"/>
      <c r="M10" s="59" t="s">
        <v>14</v>
      </c>
      <c r="N10" s="59"/>
      <c r="O10" s="59" t="s">
        <v>15</v>
      </c>
      <c r="P10" s="59"/>
      <c r="Q10" s="58" t="s">
        <v>16</v>
      </c>
      <c r="R10" s="57" t="s">
        <v>17</v>
      </c>
      <c r="S10" s="57" t="s">
        <v>18</v>
      </c>
      <c r="T10" s="57" t="s">
        <v>19</v>
      </c>
      <c r="U10" s="57" t="s">
        <v>20</v>
      </c>
      <c r="V10" s="58" t="s">
        <v>21</v>
      </c>
    </row>
    <row r="11" spans="1:22" ht="27" customHeight="1">
      <c r="A11" s="57"/>
      <c r="B11" s="57"/>
      <c r="C11" s="57"/>
      <c r="D11" s="57"/>
      <c r="E11" s="60" t="s">
        <v>37</v>
      </c>
      <c r="F11" s="61"/>
      <c r="G11" s="60" t="s">
        <v>37</v>
      </c>
      <c r="H11" s="61"/>
      <c r="I11" s="60" t="s">
        <v>37</v>
      </c>
      <c r="J11" s="61"/>
      <c r="K11" s="61"/>
      <c r="L11" s="61"/>
      <c r="M11" s="61"/>
      <c r="N11" s="61"/>
      <c r="O11" s="61"/>
      <c r="P11" s="61"/>
      <c r="Q11" s="58"/>
      <c r="R11" s="57"/>
      <c r="S11" s="57"/>
      <c r="T11" s="57"/>
      <c r="U11" s="57"/>
      <c r="V11" s="58"/>
    </row>
    <row r="12" spans="1:22" ht="27" customHeight="1">
      <c r="A12" s="57"/>
      <c r="B12" s="57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8"/>
      <c r="R12" s="57"/>
      <c r="S12" s="57"/>
      <c r="T12" s="57"/>
      <c r="U12" s="57"/>
      <c r="V12" s="58"/>
    </row>
    <row r="13" spans="1:22" ht="32.25" customHeight="1">
      <c r="A13" s="45">
        <v>1</v>
      </c>
      <c r="B13" s="43" t="s">
        <v>38</v>
      </c>
      <c r="C13" s="42" t="s">
        <v>36</v>
      </c>
      <c r="D13" s="20">
        <v>4000</v>
      </c>
      <c r="E13" s="44">
        <v>50</v>
      </c>
      <c r="F13" s="22">
        <f t="shared" ref="F13:F14" si="0">E13*D13</f>
        <v>200000</v>
      </c>
      <c r="G13" s="21">
        <v>48</v>
      </c>
      <c r="H13" s="23">
        <f t="shared" ref="H13:H14" si="1">G13*D13</f>
        <v>192000</v>
      </c>
      <c r="I13" s="21">
        <v>55</v>
      </c>
      <c r="J13" s="22">
        <f t="shared" ref="J13:J14" si="2">I13*D13</f>
        <v>220000</v>
      </c>
      <c r="K13" s="24"/>
      <c r="L13" s="22"/>
      <c r="M13" s="22"/>
      <c r="N13" s="22"/>
      <c r="O13" s="22"/>
      <c r="P13" s="23"/>
      <c r="Q13" s="22">
        <f>ROUND(AVERAGE(E13,G13,I13,K13,M13),2)</f>
        <v>51</v>
      </c>
      <c r="R13" s="25">
        <f t="shared" ref="R13:R15" si="3">COUNTA(E13,G13,I13,K13,M13)</f>
        <v>3</v>
      </c>
      <c r="S13" s="25">
        <f t="shared" ref="S13:S15" si="4">SQRT((IF(E13&gt;0,POWER(E13-Q13,2),0)+IF(G13&gt;0,POWER(G13-Q13,2),0)+IF(I13&gt;0,POWER(I13-Q13,2),0)+IF(K13&gt;0,POWER(K13-Q13,2),0)+IF(M13&gt;0,POWER(M13-Q13,2),0))/(R13-1))</f>
        <v>3.6055512754639891</v>
      </c>
      <c r="T13" s="26">
        <f>S13/Q13*100</f>
        <v>7.0697083832627241</v>
      </c>
      <c r="U13" s="26" t="str">
        <f t="shared" ref="U13" si="5">IF(T13&lt;33,$U$8,$U$9)</f>
        <v>ОДН</v>
      </c>
      <c r="V13" s="27">
        <f t="shared" ref="V13:V14" si="6">D13*Q13</f>
        <v>204000</v>
      </c>
    </row>
    <row r="14" spans="1:22" ht="32.25" customHeight="1">
      <c r="A14" s="45">
        <v>2</v>
      </c>
      <c r="B14" s="43" t="s">
        <v>39</v>
      </c>
      <c r="C14" s="42" t="s">
        <v>36</v>
      </c>
      <c r="D14" s="20">
        <v>4000</v>
      </c>
      <c r="E14" s="44">
        <v>50</v>
      </c>
      <c r="F14" s="22">
        <f t="shared" si="0"/>
        <v>200000</v>
      </c>
      <c r="G14" s="21">
        <v>50</v>
      </c>
      <c r="H14" s="23">
        <f t="shared" si="1"/>
        <v>200000</v>
      </c>
      <c r="I14" s="21">
        <v>48</v>
      </c>
      <c r="J14" s="22">
        <f t="shared" si="2"/>
        <v>192000</v>
      </c>
      <c r="K14" s="24"/>
      <c r="L14" s="22"/>
      <c r="M14" s="22"/>
      <c r="N14" s="22"/>
      <c r="O14" s="22"/>
      <c r="P14" s="23"/>
      <c r="Q14" s="22">
        <f>ROUND(AVERAGE(E14,G14,I14,K14,M14),2)</f>
        <v>49.33</v>
      </c>
      <c r="R14" s="25">
        <f t="shared" si="3"/>
        <v>3</v>
      </c>
      <c r="S14" s="25">
        <f t="shared" si="4"/>
        <v>1.1547077552350637</v>
      </c>
      <c r="T14" s="26">
        <f t="shared" ref="T14" si="7">S14/Q14*100</f>
        <v>2.3407819891243942</v>
      </c>
      <c r="U14" s="26" t="str">
        <f>IF(T14&lt;33,$U$8,$U$9)</f>
        <v>ОДН</v>
      </c>
      <c r="V14" s="27">
        <f t="shared" si="6"/>
        <v>197320</v>
      </c>
    </row>
    <row r="15" spans="1:22" ht="32.25" customHeight="1">
      <c r="A15" s="45">
        <v>3</v>
      </c>
      <c r="B15" s="43" t="s">
        <v>40</v>
      </c>
      <c r="C15" s="42" t="s">
        <v>36</v>
      </c>
      <c r="D15" s="20">
        <v>430</v>
      </c>
      <c r="E15" s="44">
        <v>52</v>
      </c>
      <c r="F15" s="22">
        <f t="shared" ref="F15" si="8">E15*D15</f>
        <v>22360</v>
      </c>
      <c r="G15" s="21">
        <v>45</v>
      </c>
      <c r="H15" s="23">
        <f t="shared" ref="H15" si="9">G15*D15</f>
        <v>19350</v>
      </c>
      <c r="I15" s="21">
        <v>30</v>
      </c>
      <c r="J15" s="22">
        <f t="shared" ref="J15" si="10">I15*D15</f>
        <v>12900</v>
      </c>
      <c r="K15" s="24"/>
      <c r="L15" s="22"/>
      <c r="M15" s="22"/>
      <c r="N15" s="22"/>
      <c r="O15" s="22"/>
      <c r="P15" s="23"/>
      <c r="Q15" s="22">
        <f t="shared" ref="Q15" si="11">ROUND(AVERAGE(E15,G15,I15,K15,M15),2)</f>
        <v>42.33</v>
      </c>
      <c r="R15" s="25">
        <f t="shared" si="3"/>
        <v>3</v>
      </c>
      <c r="S15" s="25">
        <f t="shared" si="4"/>
        <v>11.239810941470502</v>
      </c>
      <c r="T15" s="26">
        <f t="shared" ref="T15" si="12">S15/Q15*100</f>
        <v>26.552825281054815</v>
      </c>
      <c r="U15" s="26" t="str">
        <f t="shared" ref="U15" si="13">IF(T15&lt;33,$U$8,$U$9)</f>
        <v>ОДН</v>
      </c>
      <c r="V15" s="27">
        <f t="shared" ref="V15" si="14">D15*Q15</f>
        <v>18201.899999999998</v>
      </c>
    </row>
    <row r="16" spans="1:22" s="28" customFormat="1" ht="27.75" customHeight="1">
      <c r="A16" s="50" t="s">
        <v>26</v>
      </c>
      <c r="B16" s="50"/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>
        <f>SUM(V13:V15)</f>
        <v>419521.9</v>
      </c>
    </row>
    <row r="17" spans="1:22" s="33" customFormat="1">
      <c r="A17" s="34"/>
      <c r="S17" s="35"/>
      <c r="V17" s="46">
        <f>SUM(V13:V15)</f>
        <v>419521.9</v>
      </c>
    </row>
    <row r="18" spans="1:22">
      <c r="A18" s="51" t="s">
        <v>27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3"/>
    </row>
    <row r="19" spans="1:22" ht="52.5" customHeight="1">
      <c r="A19" s="54" t="s">
        <v>33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6"/>
    </row>
    <row r="20" spans="1:22" ht="100.5" customHeight="1">
      <c r="A20" s="47" t="s">
        <v>28</v>
      </c>
      <c r="B20" s="48"/>
      <c r="C20" s="49" t="s">
        <v>29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ht="57.75" customHeight="1">
      <c r="A21" s="47" t="s">
        <v>30</v>
      </c>
      <c r="B21" s="48"/>
      <c r="C21" s="49" t="s">
        <v>31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spans="1:22" ht="44.25" customHeight="1">
      <c r="A22" s="47" t="s">
        <v>18</v>
      </c>
      <c r="B22" s="48"/>
      <c r="C22" s="49" t="s">
        <v>32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>
      <c r="B24" s="37"/>
      <c r="C24" s="37"/>
      <c r="D24" s="38"/>
      <c r="E24" s="39"/>
      <c r="F24" s="40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1"/>
      <c r="S24" s="39"/>
      <c r="T24" s="39"/>
      <c r="U24" s="39"/>
      <c r="V24" s="39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B10:B12"/>
    <mergeCell ref="E10:F10"/>
    <mergeCell ref="G10:H10"/>
    <mergeCell ref="E11:F11"/>
    <mergeCell ref="G11:H11"/>
    <mergeCell ref="C10:D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21:B21"/>
    <mergeCell ref="C21:V21"/>
    <mergeCell ref="A22:B22"/>
    <mergeCell ref="C22:V22"/>
    <mergeCell ref="A16:B16"/>
    <mergeCell ref="A18:V18"/>
    <mergeCell ref="A19:V19"/>
    <mergeCell ref="A20:B20"/>
    <mergeCell ref="C20:V20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ГАУСОН СтБДИПиИ</cp:lastModifiedBy>
  <cp:revision>3</cp:revision>
  <dcterms:created xsi:type="dcterms:W3CDTF">2021-01-18T05:46:41Z</dcterms:created>
  <dcterms:modified xsi:type="dcterms:W3CDTF">2025-12-03T10:01:49Z</dcterms:modified>
</cp:coreProperties>
</file>