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2 партия\!12.12_сделать_оптрагейты_ЗК поставка по заявке 2026г\"/>
    </mc:Choice>
  </mc:AlternateContent>
  <xr:revisionPtr revIDLastSave="0" documentId="13_ncr:1_{5997556A-4D13-4EDD-828E-CB9C162CF6D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НМЦД зуботехн.услуги" sheetId="8" r:id="rId1"/>
  </sheets>
  <definedNames>
    <definedName name="_xlnm.Print_Area" localSheetId="0">'НМЦД зуботехн.услуги'!$A$1:$T$23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8" l="1"/>
  <c r="S15" i="8"/>
  <c r="S16" i="8"/>
  <c r="S17" i="8"/>
  <c r="S14" i="8"/>
  <c r="E18" i="8"/>
  <c r="K17" i="8"/>
  <c r="L15" i="8"/>
  <c r="M15" i="8" s="1"/>
  <c r="I17" i="8"/>
  <c r="G15" i="8"/>
  <c r="G14" i="8" l="1"/>
  <c r="G17" i="8"/>
  <c r="L17" i="8"/>
  <c r="M17" i="8" s="1"/>
  <c r="K16" i="8"/>
  <c r="K15" i="8"/>
  <c r="I14" i="8"/>
  <c r="K14" i="8"/>
  <c r="L14" i="8"/>
  <c r="M14" i="8" s="1"/>
  <c r="L16" i="8"/>
  <c r="M16" i="8" s="1"/>
  <c r="I15" i="8"/>
  <c r="G16" i="8"/>
  <c r="I16" i="8"/>
  <c r="G18" i="8" l="1"/>
  <c r="I18" i="8"/>
  <c r="O17" i="8" l="1"/>
  <c r="O16" i="8"/>
  <c r="O15" i="8"/>
  <c r="K18" i="8" l="1"/>
  <c r="P17" i="8"/>
  <c r="P16" i="8"/>
  <c r="P15" i="8"/>
  <c r="O14" i="8"/>
  <c r="P14" i="8" l="1"/>
</calcChain>
</file>

<file path=xl/sharedStrings.xml><?xml version="1.0" encoding="utf-8"?>
<sst xmlns="http://schemas.openxmlformats.org/spreadsheetml/2006/main" count="55" uniqueCount="43">
  <si>
    <t>Наименование товара</t>
  </si>
  <si>
    <t>Объем</t>
  </si>
  <si>
    <t>Источники информации</t>
  </si>
  <si>
    <t xml:space="preserve">Однородность совокупности значений </t>
  </si>
  <si>
    <t>Сред.квадр. откл. σ=</t>
  </si>
  <si>
    <t>Коэффициент  вариации цен V (%)=</t>
  </si>
  <si>
    <t>Совокупность значений</t>
  </si>
  <si>
    <t>Ед. изм.</t>
  </si>
  <si>
    <t>Кол-во "Vi"</t>
  </si>
  <si>
    <t>n - кол-во значений информации о цене единицы товара</t>
  </si>
  <si>
    <t>ОДНОРОДНЫЕ</t>
  </si>
  <si>
    <t>Специалист по закупкам</t>
  </si>
  <si>
    <t xml:space="preserve">Используемый метод определения НМЦД с обоснованием:      </t>
  </si>
  <si>
    <t>ОКПД2</t>
  </si>
  <si>
    <t xml:space="preserve">Цена за единицу "Цi", руб. </t>
  </si>
  <si>
    <t xml:space="preserve">Стоимость  всего, руб. </t>
  </si>
  <si>
    <t>Цена за единицу "Цi", руб.</t>
  </si>
  <si>
    <r>
      <t>Средняя арифметическая цена за единицу "</t>
    </r>
    <r>
      <rPr>
        <i/>
        <sz val="9"/>
        <rFont val="Times New Roman"/>
        <family val="1"/>
        <charset val="204"/>
      </rPr>
      <t>ц</t>
    </r>
    <r>
      <rPr>
        <sz val="9"/>
        <rFont val="Times New Roman"/>
        <family val="1"/>
        <charset val="204"/>
      </rPr>
      <t xml:space="preserve">", руб. </t>
    </r>
  </si>
  <si>
    <r>
      <t>Средневзвешенное значение цены за единицу "НЦЕi"</t>
    </r>
    <r>
      <rPr>
        <sz val="9"/>
        <rFont val="Times New Roman"/>
        <family val="1"/>
        <charset val="204"/>
      </rPr>
      <t xml:space="preserve">, руб
</t>
    </r>
  </si>
  <si>
    <t xml:space="preserve"> /Э.А. Гирфанова/</t>
  </si>
  <si>
    <t>Дата подготовки обоснования НМЦД:</t>
  </si>
  <si>
    <t>В целях получения ценовой информации Заказчиком были проведены следующие процедуры:
- направлены запросы о предоставлении ценовой информации исполнителям, обладающим опытом оказания услуг, инфорация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НМЦД три ценовых предложений на оказание услуг, предлагаемых различными исполнителями, на основании которых был произведен расчет.</t>
  </si>
  <si>
    <t>Начальная максимальная цена договора  (НМЦД)</t>
  </si>
  <si>
    <r>
      <t>Начальная (максимальная)цена за единицу</t>
    </r>
    <r>
      <rPr>
        <sz val="9"/>
        <rFont val="Times New Roman"/>
        <family val="1"/>
        <charset val="204"/>
      </rPr>
      <t xml:space="preserve">, руб. 
</t>
    </r>
  </si>
  <si>
    <t>№П/П</t>
  </si>
  <si>
    <t>Телефон:8-919-604-11-74</t>
  </si>
  <si>
    <t xml:space="preserve">Метод сопоставимых рыночных цен (анализа рынка)
В соответствии с  Положением о закупке товаров, работ, услуг ООО "ХСП", метод сопоставимых рыночных цен (анализа рынка) является приоритетным для определения и обоснования начальной (максимальной) цены договора. Сбор информации о действующих ценах осуществлялся путем получения коммерческих предложений. Цена устанавливается в российских рублях, с учетом стоимости упаковки, маркировки, транспортных и погрузочно-разгрузочных расходов, расходов по таможенному оформлению и страхованию и других обязательных платежей, которые Исполнитель должен выплатить в связи с выполнением обязательств по Договору в соответствии с законодательством Российской Федерации,  в том числе НДС и других затрат, необходимых для исполнения договора. Не включенных в цену  товара расходов нет. </t>
  </si>
  <si>
    <t>Приложение №2 к извещению запроса котировок в электронной форме</t>
  </si>
  <si>
    <t>РАСЧЕТ-ОБОСНОВАНИЕ НАЧАЛЬНОЙ (МАКСИМАЛЬНОЙ) ЦЕНЫ ДОГОВОРА</t>
  </si>
  <si>
    <t xml:space="preserve">Предмет закупки: </t>
  </si>
  <si>
    <t>Источник№ 1  от 10.12.2025</t>
  </si>
  <si>
    <t>10.12.2025 г</t>
  </si>
  <si>
    <t xml:space="preserve">ОптиДам Постериор / OptiDam Posterior Bulk Refill коффердам для жеват зубов анатомические средние с латексом 90х135мм синие 60шт KerrHawe </t>
  </si>
  <si>
    <t xml:space="preserve">ОптиДам Антериор / OptiDam Anterior Bulk Refill коффердам анатомические средние с латексом синие 60шт KerrHawe </t>
  </si>
  <si>
    <t>ОптраГейт / OptraGate ретрактор детский для губ и щек Junior 80шт</t>
  </si>
  <si>
    <t>ОптраГейт / OptraGate 2 ретрактор для губ  и щек размер Small (маленький)Refill 80шт</t>
  </si>
  <si>
    <t>32.50.11.110</t>
  </si>
  <si>
    <t>Источник№ 2  04.12.2025</t>
  </si>
  <si>
    <t>Источник№ 3  от 04.12.2025</t>
  </si>
  <si>
    <r>
      <t>Начальная (максимальная)цена договора</t>
    </r>
    <r>
      <rPr>
        <sz val="9"/>
        <rFont val="Times New Roman"/>
        <family val="1"/>
        <charset val="204"/>
      </rPr>
      <t xml:space="preserve">, руб. 
</t>
    </r>
  </si>
  <si>
    <t>3 149 999,70 руб.</t>
  </si>
  <si>
    <t>упак</t>
  </si>
  <si>
    <t>Закупка изделий стоматологических для изоляции полости 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</si>
</sst>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_-* #,##0.00&quot;р.&quot;_-;\-* #,##0.00&quot;р.&quot;_-;_-* \-??&quot;р.&quot;_-;_-@_-"/>
    <numFmt numFmtId="166" formatCode="#,##0.00_р_."/>
    <numFmt numFmtId="167" formatCode="#,##0.00;[Red]#,##0.00"/>
  </numFmts>
  <fonts count="34" x14ac:knownFonts="1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color indexed="55"/>
      <name val="Times New Roman"/>
      <family val="1"/>
      <charset val="1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indexed="55"/>
      <name val="Times New Roman"/>
      <family val="1"/>
      <charset val="1"/>
    </font>
    <font>
      <sz val="10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indexed="55"/>
      <name val="Times New Roman"/>
      <family val="1"/>
      <charset val="1"/>
    </font>
    <font>
      <sz val="12"/>
      <color indexed="55"/>
      <name val="Times New Roman"/>
      <family val="1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55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04"/>
    </font>
    <font>
      <sz val="10"/>
      <color indexed="55"/>
      <name val="Calibri"/>
      <family val="2"/>
      <charset val="204"/>
    </font>
    <font>
      <b/>
      <sz val="10"/>
      <color indexed="55"/>
      <name val="Times New Roman"/>
      <family val="1"/>
      <charset val="1"/>
    </font>
    <font>
      <sz val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</font>
    <font>
      <sz val="9"/>
      <color rgb="FF000000"/>
      <name val="Times New Roman"/>
      <family val="1"/>
      <charset val="204"/>
    </font>
    <font>
      <b/>
      <sz val="10"/>
      <name val="Calibri"/>
      <family val="2"/>
      <charset val="204"/>
    </font>
    <font>
      <sz val="9"/>
      <color indexed="55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1E1E1E"/>
      <name val="Times New Roman"/>
      <family val="1"/>
      <charset val="204"/>
    </font>
    <font>
      <b/>
      <sz val="12"/>
      <color indexed="5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2" fillId="0" borderId="0">
      <alignment horizontal="right" vertical="top"/>
    </xf>
    <xf numFmtId="164" fontId="1" fillId="0" borderId="0" applyBorder="0" applyProtection="0"/>
    <xf numFmtId="165" fontId="23" fillId="0" borderId="0" applyBorder="0" applyProtection="0"/>
    <xf numFmtId="0" fontId="2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13" fillId="3" borderId="4" xfId="0" applyFont="1" applyFill="1" applyBorder="1"/>
    <xf numFmtId="3" fontId="12" fillId="3" borderId="4" xfId="0" applyNumberFormat="1" applyFont="1" applyFill="1" applyBorder="1" applyAlignment="1">
      <alignment horizontal="center"/>
    </xf>
    <xf numFmtId="0" fontId="13" fillId="3" borderId="2" xfId="0" applyFont="1" applyFill="1" applyBorder="1"/>
    <xf numFmtId="4" fontId="12" fillId="3" borderId="2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25" fillId="0" borderId="0" xfId="0" applyFont="1"/>
    <xf numFmtId="0" fontId="12" fillId="3" borderId="4" xfId="0" applyFont="1" applyFill="1" applyBorder="1" applyAlignment="1">
      <alignment horizontal="right"/>
    </xf>
    <xf numFmtId="4" fontId="8" fillId="0" borderId="0" xfId="0" applyNumberFormat="1" applyFont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4" fontId="30" fillId="0" borderId="6" xfId="0" applyNumberFormat="1" applyFont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top" wrapText="1"/>
    </xf>
    <xf numFmtId="0" fontId="32" fillId="0" borderId="2" xfId="0" applyFont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166" fontId="30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center" wrapText="1"/>
    </xf>
    <xf numFmtId="40" fontId="7" fillId="0" borderId="0" xfId="0" applyNumberFormat="1" applyFont="1" applyFill="1" applyBorder="1" applyAlignment="1">
      <alignment horizontal="center" vertical="center" wrapText="1"/>
    </xf>
    <xf numFmtId="40" fontId="12" fillId="0" borderId="0" xfId="0" applyNumberFormat="1" applyFont="1" applyFill="1" applyBorder="1" applyAlignment="1">
      <alignment horizontal="center" wrapText="1"/>
    </xf>
    <xf numFmtId="4" fontId="33" fillId="3" borderId="2" xfId="0" applyNumberFormat="1" applyFont="1" applyFill="1" applyBorder="1"/>
    <xf numFmtId="166" fontId="12" fillId="3" borderId="2" xfId="0" applyNumberFormat="1" applyFont="1" applyFill="1" applyBorder="1" applyAlignment="1">
      <alignment horizontal="center"/>
    </xf>
    <xf numFmtId="166" fontId="12" fillId="3" borderId="4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4" fontId="18" fillId="0" borderId="5" xfId="0" applyNumberFormat="1" applyFont="1" applyFill="1" applyBorder="1" applyAlignment="1">
      <alignment horizontal="left" vertical="top" wrapText="1"/>
    </xf>
    <xf numFmtId="0" fontId="28" fillId="0" borderId="7" xfId="0" applyFont="1" applyFill="1" applyBorder="1" applyAlignment="1">
      <alignment horizontal="left" vertical="top" wrapText="1"/>
    </xf>
    <xf numFmtId="0" fontId="28" fillId="0" borderId="6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166" fontId="5" fillId="0" borderId="0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8" fillId="2" borderId="2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</cellXfs>
  <cellStyles count="5">
    <cellStyle name="S8" xfId="1" xr:uid="{00000000-0005-0000-0000-000000000000}"/>
    <cellStyle name="TableStyleLight1" xfId="2" xr:uid="{00000000-0005-0000-0000-000001000000}"/>
    <cellStyle name="Денежный 2" xfId="3" xr:uid="{00000000-0005-0000-0000-000002000000}"/>
    <cellStyle name="Обычный" xfId="0" builtinId="0"/>
    <cellStyle name="Обычный 2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FF99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11</xdr:row>
      <xdr:rowOff>514350</xdr:rowOff>
    </xdr:from>
    <xdr:to>
      <xdr:col>14</xdr:col>
      <xdr:colOff>990600</xdr:colOff>
      <xdr:row>13</xdr:row>
      <xdr:rowOff>19050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15650" y="3886200"/>
          <a:ext cx="1095375" cy="3619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171450</xdr:colOff>
      <xdr:row>12</xdr:row>
      <xdr:rowOff>285750</xdr:rowOff>
    </xdr:from>
    <xdr:to>
      <xdr:col>16</xdr:col>
      <xdr:colOff>19050</xdr:colOff>
      <xdr:row>13</xdr:row>
      <xdr:rowOff>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54025" y="4229100"/>
          <a:ext cx="723900" cy="285750"/>
        </a:xfrm>
        <a:prstGeom prst="rect">
          <a:avLst/>
        </a:prstGeom>
        <a:noFill/>
        <a:ln w="936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O24"/>
  <sheetViews>
    <sheetView tabSelected="1" view="pageBreakPreview" zoomScaleNormal="100" zoomScaleSheetLayoutView="100" workbookViewId="0">
      <selection activeCell="D8" sqref="D8:Q8"/>
    </sheetView>
  </sheetViews>
  <sheetFormatPr defaultRowHeight="11.25" x14ac:dyDescent="0.2"/>
  <cols>
    <col min="1" max="1" width="3.28515625" style="1" customWidth="1"/>
    <col min="2" max="2" width="50" style="1" customWidth="1"/>
    <col min="3" max="3" width="13.28515625" style="1" customWidth="1"/>
    <col min="4" max="4" width="7.85546875" style="2" customWidth="1"/>
    <col min="5" max="5" width="14.28515625" style="1" customWidth="1"/>
    <col min="6" max="6" width="13.5703125" style="1" customWidth="1"/>
    <col min="7" max="7" width="12.7109375" style="1" customWidth="1"/>
    <col min="8" max="8" width="13.28515625" style="1" customWidth="1"/>
    <col min="9" max="9" width="15.7109375" style="1" customWidth="1"/>
    <col min="10" max="10" width="13.5703125" style="1" customWidth="1"/>
    <col min="11" max="11" width="15" style="1" customWidth="1"/>
    <col min="12" max="13" width="10.7109375" style="1" customWidth="1"/>
    <col min="14" max="14" width="8.7109375" style="1" customWidth="1"/>
    <col min="15" max="15" width="16.5703125" style="1" customWidth="1"/>
    <col min="16" max="16" width="13.140625" style="1" customWidth="1"/>
    <col min="17" max="17" width="8.7109375" style="1" customWidth="1"/>
    <col min="18" max="18" width="13.28515625" style="1" customWidth="1"/>
    <col min="19" max="19" width="15.42578125" style="1" customWidth="1"/>
    <col min="20" max="20" width="15.7109375" style="1" customWidth="1"/>
    <col min="21" max="16384" width="9.140625" style="1"/>
  </cols>
  <sheetData>
    <row r="1" spans="1:249" ht="11.25" customHeight="1" x14ac:dyDescent="0.25">
      <c r="B1" s="80"/>
      <c r="C1" s="80"/>
      <c r="D1" s="80"/>
      <c r="E1" s="80"/>
      <c r="F1" s="80"/>
      <c r="G1" s="80"/>
      <c r="H1" s="80"/>
      <c r="I1" s="80"/>
      <c r="O1" s="83"/>
      <c r="P1" s="83"/>
      <c r="Q1" s="83"/>
      <c r="R1" s="83"/>
      <c r="S1" s="83"/>
      <c r="T1" s="83"/>
    </row>
    <row r="2" spans="1:249" ht="26.25" customHeight="1" x14ac:dyDescent="0.2">
      <c r="N2" s="66" t="s">
        <v>27</v>
      </c>
      <c r="O2" s="66"/>
      <c r="P2" s="66"/>
      <c r="Q2" s="66"/>
      <c r="R2" s="66"/>
      <c r="S2" s="66"/>
      <c r="T2" s="66"/>
    </row>
    <row r="3" spans="1:249" ht="15" customHeight="1" x14ac:dyDescent="0.2">
      <c r="A3" s="37"/>
      <c r="B3" s="73" t="s">
        <v>28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43"/>
      <c r="S3" s="37"/>
      <c r="T3" s="37"/>
    </row>
    <row r="5" spans="1:249" ht="37.5" customHeight="1" x14ac:dyDescent="0.2">
      <c r="B5" s="85" t="s">
        <v>29</v>
      </c>
      <c r="C5" s="86"/>
      <c r="D5" s="84" t="s">
        <v>42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50"/>
    </row>
    <row r="6" spans="1:249" ht="78" customHeight="1" x14ac:dyDescent="0.2">
      <c r="A6" s="14"/>
      <c r="B6" s="27" t="s">
        <v>12</v>
      </c>
      <c r="C6" s="28"/>
      <c r="D6" s="81" t="s">
        <v>26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51"/>
      <c r="S6" s="3"/>
      <c r="T6" s="3"/>
    </row>
    <row r="7" spans="1:249" s="13" customFormat="1" ht="54" customHeight="1" x14ac:dyDescent="0.25">
      <c r="A7" s="15"/>
      <c r="B7" s="29"/>
      <c r="C7" s="30"/>
      <c r="D7" s="82" t="s">
        <v>21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52"/>
      <c r="S7" s="15"/>
      <c r="T7" s="1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</row>
    <row r="8" spans="1:249" s="13" customFormat="1" ht="30" customHeight="1" x14ac:dyDescent="0.25">
      <c r="A8" s="15"/>
      <c r="B8" s="70" t="s">
        <v>22</v>
      </c>
      <c r="C8" s="71"/>
      <c r="D8" s="67" t="s">
        <v>40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9"/>
      <c r="R8" s="59"/>
      <c r="S8" s="15"/>
      <c r="T8" s="1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</row>
    <row r="9" spans="1:249" s="13" customFormat="1" ht="39.950000000000003" customHeight="1" x14ac:dyDescent="0.25">
      <c r="A9" s="15"/>
      <c r="B9" s="64" t="s">
        <v>20</v>
      </c>
      <c r="C9" s="65"/>
      <c r="D9" s="72" t="s">
        <v>31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53"/>
      <c r="S9" s="15"/>
      <c r="T9" s="1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</row>
    <row r="10" spans="1:249" ht="9.75" customHeight="1" x14ac:dyDescent="0.2">
      <c r="A10" s="4"/>
      <c r="B10" s="4"/>
      <c r="C10" s="4"/>
      <c r="D10" s="4"/>
      <c r="E10" s="4"/>
      <c r="F10" s="5"/>
      <c r="G10" s="6"/>
      <c r="H10" s="7"/>
      <c r="I10" s="5"/>
      <c r="J10" s="7"/>
      <c r="K10" s="5"/>
      <c r="L10" s="5"/>
      <c r="M10" s="5"/>
      <c r="N10" s="4"/>
      <c r="O10" s="4"/>
      <c r="P10" s="4"/>
      <c r="Q10" s="4"/>
      <c r="R10" s="4"/>
      <c r="S10" s="4"/>
      <c r="T10" s="5"/>
    </row>
    <row r="11" spans="1:249" ht="12.75" customHeight="1" x14ac:dyDescent="0.2">
      <c r="A11" s="60" t="s">
        <v>24</v>
      </c>
      <c r="B11" s="63" t="s">
        <v>0</v>
      </c>
      <c r="C11" s="63" t="s">
        <v>13</v>
      </c>
      <c r="D11" s="63" t="s">
        <v>1</v>
      </c>
      <c r="E11" s="63"/>
      <c r="F11" s="63" t="s">
        <v>2</v>
      </c>
      <c r="G11" s="63"/>
      <c r="H11" s="63"/>
      <c r="I11" s="63"/>
      <c r="J11" s="63"/>
      <c r="K11" s="63"/>
      <c r="L11" s="74" t="s">
        <v>3</v>
      </c>
      <c r="M11" s="74"/>
      <c r="N11" s="74"/>
      <c r="O11" s="74"/>
      <c r="P11" s="74"/>
      <c r="Q11" s="74"/>
      <c r="R11" s="74" t="s">
        <v>23</v>
      </c>
      <c r="S11" s="74" t="s">
        <v>39</v>
      </c>
      <c r="T11" s="77"/>
    </row>
    <row r="12" spans="1:249" ht="45" customHeight="1" x14ac:dyDescent="0.2">
      <c r="A12" s="61"/>
      <c r="B12" s="63"/>
      <c r="C12" s="63"/>
      <c r="D12" s="63"/>
      <c r="E12" s="63"/>
      <c r="F12" s="78" t="s">
        <v>30</v>
      </c>
      <c r="G12" s="78"/>
      <c r="H12" s="78" t="s">
        <v>37</v>
      </c>
      <c r="I12" s="78"/>
      <c r="J12" s="78" t="s">
        <v>38</v>
      </c>
      <c r="K12" s="78"/>
      <c r="L12" s="74" t="s">
        <v>17</v>
      </c>
      <c r="M12" s="74" t="s">
        <v>18</v>
      </c>
      <c r="N12" s="60" t="s">
        <v>9</v>
      </c>
      <c r="O12" s="63" t="s">
        <v>4</v>
      </c>
      <c r="P12" s="63" t="s">
        <v>5</v>
      </c>
      <c r="Q12" s="63" t="s">
        <v>6</v>
      </c>
      <c r="R12" s="74"/>
      <c r="S12" s="74"/>
      <c r="T12" s="77"/>
    </row>
    <row r="13" spans="1:249" ht="53.25" customHeight="1" x14ac:dyDescent="0.2">
      <c r="A13" s="61"/>
      <c r="B13" s="60"/>
      <c r="C13" s="63"/>
      <c r="D13" s="19" t="s">
        <v>7</v>
      </c>
      <c r="E13" s="19" t="s">
        <v>8</v>
      </c>
      <c r="F13" s="26" t="s">
        <v>14</v>
      </c>
      <c r="G13" s="19" t="s">
        <v>15</v>
      </c>
      <c r="H13" s="19" t="s">
        <v>14</v>
      </c>
      <c r="I13" s="19" t="s">
        <v>15</v>
      </c>
      <c r="J13" s="19" t="s">
        <v>16</v>
      </c>
      <c r="K13" s="19" t="s">
        <v>15</v>
      </c>
      <c r="L13" s="74"/>
      <c r="M13" s="74"/>
      <c r="N13" s="79"/>
      <c r="O13" s="63"/>
      <c r="P13" s="63"/>
      <c r="Q13" s="63"/>
      <c r="R13" s="74"/>
      <c r="S13" s="74"/>
      <c r="T13" s="77"/>
    </row>
    <row r="14" spans="1:249" ht="36" customHeight="1" x14ac:dyDescent="0.2">
      <c r="A14" s="39">
        <v>1</v>
      </c>
      <c r="B14" s="40" t="s">
        <v>32</v>
      </c>
      <c r="C14" s="42" t="s">
        <v>36</v>
      </c>
      <c r="D14" s="34" t="s">
        <v>41</v>
      </c>
      <c r="E14" s="38">
        <v>30</v>
      </c>
      <c r="F14" s="35">
        <v>16000</v>
      </c>
      <c r="G14" s="36">
        <f>E14*F14</f>
        <v>480000</v>
      </c>
      <c r="H14" s="44">
        <v>16500</v>
      </c>
      <c r="I14" s="45">
        <f>E14*H14</f>
        <v>495000</v>
      </c>
      <c r="J14" s="44">
        <v>17500</v>
      </c>
      <c r="K14" s="45">
        <f>E14*J14</f>
        <v>525000</v>
      </c>
      <c r="L14" s="46">
        <f>SUM(F14,H14,J14)/N14</f>
        <v>16666.666666666668</v>
      </c>
      <c r="M14" s="46">
        <f>ROUND(L14,2)</f>
        <v>16666.669999999998</v>
      </c>
      <c r="N14" s="47">
        <v>3</v>
      </c>
      <c r="O14" s="46">
        <f>STDEV(F14,H14,J14)</f>
        <v>763.76261582597328</v>
      </c>
      <c r="P14" s="46">
        <f>O14/L14*100</f>
        <v>4.5825756949558389</v>
      </c>
      <c r="Q14" s="47" t="s">
        <v>10</v>
      </c>
      <c r="R14" s="46">
        <v>16666.669999999998</v>
      </c>
      <c r="S14" s="46">
        <f>E14*R14</f>
        <v>500000.1</v>
      </c>
      <c r="T14" s="54"/>
    </row>
    <row r="15" spans="1:249" ht="24" customHeight="1" x14ac:dyDescent="0.2">
      <c r="A15" s="39">
        <v>2</v>
      </c>
      <c r="B15" s="40" t="s">
        <v>33</v>
      </c>
      <c r="C15" s="42" t="s">
        <v>36</v>
      </c>
      <c r="D15" s="34" t="s">
        <v>41</v>
      </c>
      <c r="E15" s="38">
        <v>30</v>
      </c>
      <c r="F15" s="35">
        <v>16000</v>
      </c>
      <c r="G15" s="36">
        <f t="shared" ref="G15:G17" si="0">E15*F15</f>
        <v>480000</v>
      </c>
      <c r="H15" s="44">
        <v>16500</v>
      </c>
      <c r="I15" s="45">
        <f t="shared" ref="I15:I17" si="1">E15*H15</f>
        <v>495000</v>
      </c>
      <c r="J15" s="44">
        <v>17500</v>
      </c>
      <c r="K15" s="45">
        <f t="shared" ref="K15:K17" si="2">E15*J15</f>
        <v>525000</v>
      </c>
      <c r="L15" s="46">
        <f t="shared" ref="L15:L17" si="3">SUM(F15,H15,J15)/N15</f>
        <v>16666.666666666668</v>
      </c>
      <c r="M15" s="46">
        <f t="shared" ref="M15:M17" si="4">ROUND(L15,2)</f>
        <v>16666.669999999998</v>
      </c>
      <c r="N15" s="48">
        <v>3</v>
      </c>
      <c r="O15" s="49">
        <f t="shared" ref="O15:O17" si="5">STDEV(F15,H15,J15)</f>
        <v>763.76261582597328</v>
      </c>
      <c r="P15" s="49">
        <f t="shared" ref="P15:P17" si="6">O15/L15*100</f>
        <v>4.5825756949558389</v>
      </c>
      <c r="Q15" s="48" t="s">
        <v>10</v>
      </c>
      <c r="R15" s="46">
        <v>16666.669999999998</v>
      </c>
      <c r="S15" s="46">
        <f t="shared" ref="S15:S17" si="7">E15*R15</f>
        <v>500000.1</v>
      </c>
      <c r="T15" s="54"/>
    </row>
    <row r="16" spans="1:249" ht="24" customHeight="1" x14ac:dyDescent="0.2">
      <c r="A16" s="39">
        <v>3</v>
      </c>
      <c r="B16" s="40" t="s">
        <v>34</v>
      </c>
      <c r="C16" s="42" t="s">
        <v>36</v>
      </c>
      <c r="D16" s="34" t="s">
        <v>41</v>
      </c>
      <c r="E16" s="38">
        <v>50</v>
      </c>
      <c r="F16" s="35">
        <v>13500</v>
      </c>
      <c r="G16" s="36">
        <f t="shared" si="0"/>
        <v>675000</v>
      </c>
      <c r="H16" s="44">
        <v>15000</v>
      </c>
      <c r="I16" s="45">
        <f t="shared" si="1"/>
        <v>750000</v>
      </c>
      <c r="J16" s="44">
        <v>14500</v>
      </c>
      <c r="K16" s="45">
        <f t="shared" si="2"/>
        <v>725000</v>
      </c>
      <c r="L16" s="46">
        <f t="shared" si="3"/>
        <v>14333.333333333334</v>
      </c>
      <c r="M16" s="46">
        <f t="shared" si="4"/>
        <v>14333.33</v>
      </c>
      <c r="N16" s="48">
        <v>3</v>
      </c>
      <c r="O16" s="49">
        <f t="shared" si="5"/>
        <v>763.76261582597328</v>
      </c>
      <c r="P16" s="49">
        <f t="shared" si="6"/>
        <v>5.3285763894835343</v>
      </c>
      <c r="Q16" s="48" t="s">
        <v>10</v>
      </c>
      <c r="R16" s="46">
        <v>14333.33</v>
      </c>
      <c r="S16" s="46">
        <f t="shared" si="7"/>
        <v>716666.5</v>
      </c>
      <c r="T16" s="54"/>
    </row>
    <row r="17" spans="1:20" ht="24" x14ac:dyDescent="0.2">
      <c r="A17" s="39">
        <v>4</v>
      </c>
      <c r="B17" s="41" t="s">
        <v>35</v>
      </c>
      <c r="C17" s="42" t="s">
        <v>36</v>
      </c>
      <c r="D17" s="34" t="s">
        <v>41</v>
      </c>
      <c r="E17" s="38">
        <v>100</v>
      </c>
      <c r="F17" s="35">
        <v>13500</v>
      </c>
      <c r="G17" s="36">
        <f t="shared" si="0"/>
        <v>1350000</v>
      </c>
      <c r="H17" s="44">
        <v>15000</v>
      </c>
      <c r="I17" s="45">
        <f t="shared" si="1"/>
        <v>1500000</v>
      </c>
      <c r="J17" s="44">
        <v>14500</v>
      </c>
      <c r="K17" s="45">
        <f t="shared" si="2"/>
        <v>1450000</v>
      </c>
      <c r="L17" s="46">
        <f t="shared" si="3"/>
        <v>14333.333333333334</v>
      </c>
      <c r="M17" s="46">
        <f t="shared" si="4"/>
        <v>14333.33</v>
      </c>
      <c r="N17" s="48">
        <v>3</v>
      </c>
      <c r="O17" s="49">
        <f t="shared" si="5"/>
        <v>763.76261582597328</v>
      </c>
      <c r="P17" s="49">
        <f t="shared" si="6"/>
        <v>5.3285763894835343</v>
      </c>
      <c r="Q17" s="48" t="s">
        <v>10</v>
      </c>
      <c r="R17" s="46">
        <v>14333.33</v>
      </c>
      <c r="S17" s="46">
        <f t="shared" si="7"/>
        <v>1433333</v>
      </c>
      <c r="T17" s="54"/>
    </row>
    <row r="18" spans="1:20" ht="15.75" x14ac:dyDescent="0.25">
      <c r="A18" s="62"/>
      <c r="B18" s="62"/>
      <c r="C18" s="32"/>
      <c r="D18" s="22"/>
      <c r="E18" s="23">
        <f>SUM(E14:E17)</f>
        <v>210</v>
      </c>
      <c r="F18" s="24"/>
      <c r="G18" s="25">
        <f>SUM(G14:G17)</f>
        <v>2985000</v>
      </c>
      <c r="H18" s="57"/>
      <c r="I18" s="25">
        <f>SUM(I14:I17)</f>
        <v>3240000</v>
      </c>
      <c r="J18" s="58"/>
      <c r="K18" s="25">
        <f>SUM(K14:K17)</f>
        <v>3225000</v>
      </c>
      <c r="L18" s="24"/>
      <c r="M18" s="24"/>
      <c r="N18" s="24"/>
      <c r="O18" s="24"/>
      <c r="P18" s="24"/>
      <c r="Q18" s="24"/>
      <c r="R18" s="24"/>
      <c r="S18" s="56">
        <f>SUM(S14:S17)</f>
        <v>3149999.7</v>
      </c>
      <c r="T18" s="55"/>
    </row>
    <row r="19" spans="1:20" x14ac:dyDescent="0.2">
      <c r="A19" s="8"/>
      <c r="B19" s="8"/>
      <c r="C19" s="8"/>
      <c r="D19" s="11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9"/>
    </row>
    <row r="20" spans="1:20" x14ac:dyDescent="0.2">
      <c r="A20" s="8"/>
      <c r="B20" s="8"/>
      <c r="C20" s="8"/>
      <c r="D20" s="11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9"/>
    </row>
    <row r="21" spans="1:20" x14ac:dyDescent="0.2">
      <c r="A21" s="8"/>
      <c r="B21" s="8"/>
      <c r="C21" s="8"/>
      <c r="D21" s="11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33"/>
      <c r="T21" s="9"/>
    </row>
    <row r="22" spans="1:20" ht="28.5" customHeight="1" x14ac:dyDescent="0.3">
      <c r="A22" s="16"/>
      <c r="B22" s="31" t="s">
        <v>11</v>
      </c>
      <c r="C22" s="31"/>
      <c r="D22" s="31"/>
      <c r="E22" s="76" t="s">
        <v>19</v>
      </c>
      <c r="F22" s="76"/>
      <c r="G22" s="76"/>
      <c r="H22" s="76"/>
      <c r="I22" s="21"/>
      <c r="J22" s="16"/>
      <c r="K22" s="16"/>
      <c r="L22" s="16"/>
      <c r="M22" s="16"/>
      <c r="N22" s="16"/>
      <c r="O22" s="18"/>
      <c r="P22" s="4"/>
      <c r="Q22" s="4"/>
      <c r="R22" s="4"/>
      <c r="S22" s="4"/>
      <c r="T22" s="4"/>
    </row>
    <row r="23" spans="1:20" ht="18.75" x14ac:dyDescent="0.3">
      <c r="A23" s="16"/>
      <c r="B23" s="20" t="s">
        <v>25</v>
      </c>
      <c r="C23" s="20"/>
      <c r="D23" s="20"/>
      <c r="E23" s="75"/>
      <c r="F23" s="75"/>
      <c r="G23" s="75"/>
      <c r="H23" s="75"/>
      <c r="I23" s="21"/>
      <c r="J23" s="16"/>
      <c r="K23" s="16"/>
      <c r="L23" s="16"/>
      <c r="M23" s="16"/>
      <c r="N23" s="16"/>
      <c r="O23" s="18"/>
      <c r="P23" s="4"/>
      <c r="Q23" s="4"/>
      <c r="R23" s="4"/>
      <c r="S23" s="4"/>
      <c r="T23" s="4"/>
    </row>
    <row r="24" spans="1:20" ht="18.75" x14ac:dyDescent="0.3">
      <c r="A24" s="16"/>
      <c r="B24" s="16"/>
      <c r="C24" s="16"/>
      <c r="D24" s="16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8"/>
      <c r="P24" s="4"/>
      <c r="Q24" s="4"/>
      <c r="R24" s="4"/>
      <c r="S24" s="4"/>
      <c r="T24" s="4"/>
    </row>
  </sheetData>
  <mergeCells count="33">
    <mergeCell ref="B1:I1"/>
    <mergeCell ref="D6:Q6"/>
    <mergeCell ref="D7:Q7"/>
    <mergeCell ref="O1:T1"/>
    <mergeCell ref="D5:Q5"/>
    <mergeCell ref="B5:C5"/>
    <mergeCell ref="E23:H23"/>
    <mergeCell ref="E22:H22"/>
    <mergeCell ref="T11:T13"/>
    <mergeCell ref="F12:G12"/>
    <mergeCell ref="M12:M13"/>
    <mergeCell ref="N12:N13"/>
    <mergeCell ref="S11:S13"/>
    <mergeCell ref="Q12:Q13"/>
    <mergeCell ref="F11:K11"/>
    <mergeCell ref="L11:Q11"/>
    <mergeCell ref="H12:I12"/>
    <mergeCell ref="J12:K12"/>
    <mergeCell ref="L12:L13"/>
    <mergeCell ref="D11:E12"/>
    <mergeCell ref="O12:O13"/>
    <mergeCell ref="P12:P13"/>
    <mergeCell ref="A11:A13"/>
    <mergeCell ref="A18:B18"/>
    <mergeCell ref="B11:B13"/>
    <mergeCell ref="B9:C9"/>
    <mergeCell ref="N2:T2"/>
    <mergeCell ref="D8:Q8"/>
    <mergeCell ref="B8:C8"/>
    <mergeCell ref="D9:Q9"/>
    <mergeCell ref="C11:C13"/>
    <mergeCell ref="B3:Q3"/>
    <mergeCell ref="R11:R13"/>
  </mergeCells>
  <phoneticPr fontId="21" type="noConversion"/>
  <conditionalFormatting sqref="Q14:Q17 S14:S17">
    <cfRule type="containsText" dxfId="2" priority="10" operator="containsText" text="НЕОДНОРОДНЫЕ">
      <formula>NOT(ISERROR(SEARCH("НЕОДНОРОДНЫЕ",Q14)))</formula>
    </cfRule>
    <cfRule type="containsText" dxfId="1" priority="11" operator="containsText" text="ОДНОРОДНЫЕ">
      <formula>NOT(ISERROR(SEARCH("ОДНОРОДНЫЕ",Q14)))</formula>
    </cfRule>
    <cfRule type="containsText" dxfId="0" priority="12" operator="containsText" text="НЕОДНОРОДНЫЕ">
      <formula>NOT(ISERROR(SEARCH("НЕОДНОРОДНЫЕ",Q14)))</formula>
    </cfRule>
  </conditionalFormatting>
  <pageMargins left="0.23622047244094491" right="0.23622047244094491" top="0.74803149606299213" bottom="0.74803149606299213" header="0.51181102362204722" footer="0.51181102362204722"/>
  <pageSetup paperSize="9" scale="50" firstPageNumber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 зуботехн.услуги</vt:lpstr>
      <vt:lpstr>'НМЦД зуботехн.услуги'!Область_печати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Яглинская Ксения Александровна</dc:creator>
  <dc:description/>
  <cp:lastModifiedBy>User</cp:lastModifiedBy>
  <cp:revision>9</cp:revision>
  <cp:lastPrinted>2025-08-04T17:22:02Z</cp:lastPrinted>
  <dcterms:created xsi:type="dcterms:W3CDTF">2006-09-28T05:33:49Z</dcterms:created>
  <dcterms:modified xsi:type="dcterms:W3CDTF">2025-12-14T17:33:56Z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