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/>
  </bookViews>
  <sheets>
    <sheet name="Обоснование НМЦД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 l="1"/>
  <c r="Q14" i="1" l="1"/>
  <c r="V14" i="1" s="1"/>
  <c r="Q13" i="1"/>
  <c r="Q17" i="1"/>
  <c r="V17" i="1" s="1"/>
  <c r="Q16" i="1"/>
  <c r="V16" i="1" s="1"/>
  <c r="Q15" i="1"/>
  <c r="V15" i="1" s="1"/>
  <c r="R18" i="1"/>
  <c r="Q18" i="1"/>
  <c r="V18" i="1" s="1"/>
  <c r="J18" i="1"/>
  <c r="H18" i="1"/>
  <c r="F18" i="1"/>
  <c r="R17" i="1"/>
  <c r="J17" i="1"/>
  <c r="H17" i="1"/>
  <c r="F17" i="1"/>
  <c r="R16" i="1"/>
  <c r="J16" i="1"/>
  <c r="H16" i="1"/>
  <c r="F16" i="1"/>
  <c r="R15" i="1"/>
  <c r="J15" i="1"/>
  <c r="H15" i="1"/>
  <c r="F15" i="1"/>
  <c r="R14" i="1"/>
  <c r="J14" i="1"/>
  <c r="H14" i="1"/>
  <c r="F14" i="1"/>
  <c r="S18" i="1" l="1"/>
  <c r="T18" i="1" s="1"/>
  <c r="U18" i="1" s="1"/>
  <c r="S17" i="1"/>
  <c r="T17" i="1" s="1"/>
  <c r="U17" i="1" s="1"/>
  <c r="S16" i="1"/>
  <c r="T16" i="1" s="1"/>
  <c r="U16" i="1" s="1"/>
  <c r="S15" i="1"/>
  <c r="T15" i="1" s="1"/>
  <c r="U15" i="1" s="1"/>
  <c r="S14" i="1"/>
  <c r="T14" i="1" s="1"/>
  <c r="U14" i="1" s="1"/>
  <c r="F13" i="1"/>
  <c r="J13" i="1"/>
  <c r="V13" i="1"/>
  <c r="V19" i="1" s="1"/>
  <c r="R13" i="1"/>
  <c r="S13" i="1" l="1"/>
  <c r="T13" i="1" l="1"/>
  <c r="U13" i="1" s="1"/>
  <c r="E8" i="1" l="1"/>
</calcChain>
</file>

<file path=xl/sharedStrings.xml><?xml version="1.0" encoding="utf-8"?>
<sst xmlns="http://schemas.openxmlformats.org/spreadsheetml/2006/main" count="62" uniqueCount="46">
  <si>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</si>
  <si>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</si>
  <si>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</si>
  <si>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</si>
  <si>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</si>
  <si>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</si>
  <si>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</si>
  <si>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</si>
  <si>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</si>
  <si>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</si>
  <si>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</si>
  <si>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</si>
  <si>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</si>
  <si>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</si>
  <si>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</si>
  <si>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</si>
  <si>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</si>
  <si>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</si>
  <si>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</si>
  <si>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</si>
  <si>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</si>
  <si>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</si>
  <si>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</si>
  <si>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</si>
  <si>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</si>
  <si>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</si>
  <si>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</si>
  <si>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</si>
  <si>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</si>
  <si>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</si>
  <si>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</si>
  <si>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</si>
  <si>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</si>
  <si>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</si>
  <si>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</si>
  <si>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</si>
  <si>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Пг. М.</t>
  </si>
  <si>
    <t>Труба стальная  57 мм</t>
  </si>
  <si>
    <t>Труба стальная 108 мм</t>
  </si>
  <si>
    <t>Труба стальная 159 мм</t>
  </si>
  <si>
    <t>Труба стальная 219 мм</t>
  </si>
  <si>
    <t>Труба стальная 273 мм</t>
  </si>
  <si>
    <t>Труба стальная 51 мм</t>
  </si>
  <si>
    <t>№ АНП-САР1465 от 29.01.2026</t>
  </si>
  <si>
    <t>№ МВР-АОВ33863 от28.01.2026</t>
  </si>
  <si>
    <t>№130220012026 от 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</si>
</sst>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_р_."/>
    <numFmt numFmtId="166" formatCode="#,##0.0000"/>
  </numFmts>
  <fonts count="21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sz val="8"/>
      <color theme="1"/>
      <name val="Times New Roman"/>
    </font>
    <font>
      <b/>
      <sz val="12"/>
      <name val="Times New Roman"/>
    </font>
    <font>
      <sz val="8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indexed="4"/>
      <name val="Times New Roman"/>
    </font>
    <font>
      <sz val="8"/>
      <color theme="0"/>
      <name val="Times New Roman"/>
    </font>
    <font>
      <b/>
      <sz val="8"/>
      <color theme="1"/>
      <name val="Times New Roman"/>
    </font>
    <font>
      <sz val="10"/>
      <color theme="1"/>
      <name val="Times New Roman"/>
    </font>
    <font>
      <sz val="10"/>
      <name val="Times New Roman"/>
    </font>
    <font>
      <b/>
      <sz val="10"/>
      <color indexed="4"/>
      <name val="Times New Roman"/>
    </font>
    <font>
      <b/>
      <sz val="10"/>
      <color theme="1"/>
      <name val="Times New Roman"/>
    </font>
    <font>
      <b/>
      <sz val="10"/>
      <name val="Times New Roman"/>
    </font>
    <font>
      <sz val="11"/>
      <color indexed="2"/>
      <name val="Times New Roman"/>
    </font>
    <font>
      <sz val="11"/>
      <name val="Times New Roman"/>
    </font>
    <font>
      <sz val="10"/>
      <color theme="1"/>
      <name val="Times New Roman"/>
      <family val="1"/>
      <charset val="204"/>
    </font>
    <font>
      <b/>
      <sz val="10"/>
      <color indexed="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4" fontId="12" fillId="5" borderId="1" xfId="0" applyNumberFormat="1" applyFont="1" applyFill="1" applyBorder="1" applyAlignment="1">
      <alignment horizontal="right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20" fillId="5" borderId="1" xfId="0" applyNumberFormat="1" applyFont="1" applyFill="1" applyBorder="1" applyAlignment="1">
      <alignment horizontal="center" vertical="top" wrapText="1"/>
    </xf>
    <xf numFmtId="165" fontId="14" fillId="5" borderId="1" xfId="0" applyNumberFormat="1" applyFont="1" applyFill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22</xdr:row>
      <xdr:rowOff>998367</xdr:rowOff>
    </xdr:from>
    <xdr:to>
      <xdr:col>3</xdr:col>
      <xdr:colOff>228600</xdr:colOff>
      <xdr:row>22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24</xdr:row>
      <xdr:rowOff>211452</xdr:rowOff>
    </xdr:from>
    <xdr:to>
      <xdr:col>3</xdr:col>
      <xdr:colOff>495299</xdr:colOff>
      <xdr:row>24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23</xdr:row>
      <xdr:rowOff>422036</xdr:rowOff>
    </xdr:from>
    <xdr:to>
      <xdr:col>4</xdr:col>
      <xdr:colOff>336186</xdr:colOff>
      <xdr:row>24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24</xdr:row>
      <xdr:rowOff>211452</xdr:rowOff>
    </xdr:from>
    <xdr:to>
      <xdr:col>3</xdr:col>
      <xdr:colOff>495299</xdr:colOff>
      <xdr:row>24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workbookViewId="0">
      <selection activeCell="I12" sqref="I12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 x14ac:dyDescent="0.25">
      <c r="F1" s="4"/>
      <c r="G1" s="4"/>
      <c r="H1" s="4"/>
      <c r="V1" s="5" t="s">
        <v>0</v>
      </c>
    </row>
    <row r="2" spans="1:22" s="3" customFormat="1" ht="12" x14ac:dyDescent="0.25">
      <c r="F2" s="4"/>
      <c r="G2" s="4"/>
      <c r="H2" s="4"/>
      <c r="V2" s="5" t="s">
        <v>1</v>
      </c>
    </row>
    <row r="3" spans="1:22" s="6" customFormat="1" ht="11.25" x14ac:dyDescent="0.25"/>
    <row r="4" spans="1:22" ht="15.75" x14ac:dyDescent="0.25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2" ht="15.75" x14ac:dyDescent="0.25">
      <c r="A5" s="63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</row>
    <row r="6" spans="1:22" ht="15.75" x14ac:dyDescent="0.25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65" t="s">
        <v>5</v>
      </c>
      <c r="B8" s="65"/>
      <c r="C8" s="65"/>
      <c r="D8" s="65"/>
      <c r="E8" s="66">
        <f>SUMIF(V19,"&gt;0")</f>
        <v>4534218</v>
      </c>
      <c r="F8" s="66"/>
      <c r="G8" s="67" t="s">
        <v>6</v>
      </c>
      <c r="H8" s="67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 x14ac:dyDescent="0.25">
      <c r="A10" s="56" t="s">
        <v>9</v>
      </c>
      <c r="B10" s="56" t="s">
        <v>34</v>
      </c>
      <c r="C10" s="56" t="s">
        <v>35</v>
      </c>
      <c r="D10" s="56"/>
      <c r="E10" s="58" t="s">
        <v>10</v>
      </c>
      <c r="F10" s="58"/>
      <c r="G10" s="58" t="s">
        <v>11</v>
      </c>
      <c r="H10" s="58"/>
      <c r="I10" s="58" t="s">
        <v>12</v>
      </c>
      <c r="J10" s="58"/>
      <c r="K10" s="58" t="s">
        <v>13</v>
      </c>
      <c r="L10" s="58"/>
      <c r="M10" s="58" t="s">
        <v>14</v>
      </c>
      <c r="N10" s="58"/>
      <c r="O10" s="58" t="s">
        <v>15</v>
      </c>
      <c r="P10" s="58"/>
      <c r="Q10" s="57" t="s">
        <v>16</v>
      </c>
      <c r="R10" s="56" t="s">
        <v>17</v>
      </c>
      <c r="S10" s="56" t="s">
        <v>18</v>
      </c>
      <c r="T10" s="56" t="s">
        <v>19</v>
      </c>
      <c r="U10" s="56" t="s">
        <v>20</v>
      </c>
      <c r="V10" s="57" t="s">
        <v>21</v>
      </c>
    </row>
    <row r="11" spans="1:22" ht="27" customHeight="1" x14ac:dyDescent="0.25">
      <c r="A11" s="56"/>
      <c r="B11" s="56"/>
      <c r="C11" s="56"/>
      <c r="D11" s="56"/>
      <c r="E11" s="62" t="s">
        <v>43</v>
      </c>
      <c r="F11" s="61"/>
      <c r="G11" s="62" t="s">
        <v>44</v>
      </c>
      <c r="H11" s="61"/>
      <c r="I11" s="59" t="s">
        <v>45</v>
      </c>
      <c r="J11" s="60"/>
      <c r="K11" s="61"/>
      <c r="L11" s="61"/>
      <c r="M11" s="61"/>
      <c r="N11" s="61"/>
      <c r="O11" s="61"/>
      <c r="P11" s="61"/>
      <c r="Q11" s="57"/>
      <c r="R11" s="56"/>
      <c r="S11" s="56"/>
      <c r="T11" s="56"/>
      <c r="U11" s="56"/>
      <c r="V11" s="57"/>
    </row>
    <row r="12" spans="1:22" ht="27" customHeight="1" x14ac:dyDescent="0.25">
      <c r="A12" s="56"/>
      <c r="B12" s="56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57"/>
      <c r="R12" s="56"/>
      <c r="S12" s="56"/>
      <c r="T12" s="56"/>
      <c r="U12" s="56"/>
      <c r="V12" s="57"/>
    </row>
    <row r="13" spans="1:22" ht="28.5" customHeight="1" x14ac:dyDescent="0.25">
      <c r="A13" s="44">
        <v>1</v>
      </c>
      <c r="B13" s="43" t="s">
        <v>37</v>
      </c>
      <c r="C13" s="42" t="s">
        <v>36</v>
      </c>
      <c r="D13" s="20">
        <v>500</v>
      </c>
      <c r="E13" s="45">
        <v>351.36</v>
      </c>
      <c r="F13" s="22">
        <f t="shared" ref="F13:F14" si="0">E13*D13</f>
        <v>175680</v>
      </c>
      <c r="G13" s="21">
        <v>323.75</v>
      </c>
      <c r="H13" s="23">
        <f>G13*D13</f>
        <v>161875</v>
      </c>
      <c r="I13" s="21">
        <v>422</v>
      </c>
      <c r="J13" s="22">
        <f t="shared" ref="J13:J14" si="1">I13*D13</f>
        <v>211000</v>
      </c>
      <c r="K13" s="24"/>
      <c r="L13" s="22"/>
      <c r="M13" s="22"/>
      <c r="N13" s="22"/>
      <c r="O13" s="22"/>
      <c r="P13" s="23"/>
      <c r="Q13" s="22">
        <f>ROUND(AVERAGE(E13,G13,I13,K13,M13),2)</f>
        <v>365.7</v>
      </c>
      <c r="R13" s="25">
        <f t="shared" ref="R13:R18" si="2">COUNTA(E13,G13,I13,K13,M13)</f>
        <v>3</v>
      </c>
      <c r="S13" s="25">
        <f t="shared" ref="S13:S18" si="3">SQRT((IF(E13&gt;0,POWER(E13-Q13,2),0)+IF(G13&gt;0,POWER(G13-Q13,2),0)+IF(I13&gt;0,POWER(I13-Q13,2),0)+IF(K13&gt;0,POWER(K13-Q13,2),0)+IF(M13&gt;0,POWER(M13-Q13,2),0))/(R13-1))</f>
        <v>50.671136261189169</v>
      </c>
      <c r="T13" s="26">
        <f>S13/Q13*100</f>
        <v>13.855930068687222</v>
      </c>
      <c r="U13" s="26" t="str">
        <f t="shared" ref="U13" si="4">IF(T13&lt;33,$U$8,$U$9)</f>
        <v>ОДН</v>
      </c>
      <c r="V13" s="27">
        <f t="shared" ref="V13:V14" si="5">D13*Q13</f>
        <v>182850</v>
      </c>
    </row>
    <row r="14" spans="1:22" ht="28.5" customHeight="1" x14ac:dyDescent="0.25">
      <c r="A14" s="44">
        <v>2</v>
      </c>
      <c r="B14" s="43" t="s">
        <v>38</v>
      </c>
      <c r="C14" s="42" t="s">
        <v>36</v>
      </c>
      <c r="D14" s="20">
        <v>400</v>
      </c>
      <c r="E14" s="45">
        <v>794.22</v>
      </c>
      <c r="F14" s="22">
        <f t="shared" si="0"/>
        <v>317688</v>
      </c>
      <c r="G14" s="21">
        <v>720</v>
      </c>
      <c r="H14" s="23">
        <f t="shared" ref="H14" si="6">G14*D14</f>
        <v>288000</v>
      </c>
      <c r="I14" s="21">
        <v>791.25</v>
      </c>
      <c r="J14" s="22">
        <f t="shared" si="1"/>
        <v>316500</v>
      </c>
      <c r="K14" s="24"/>
      <c r="L14" s="22"/>
      <c r="M14" s="22"/>
      <c r="N14" s="22"/>
      <c r="O14" s="22"/>
      <c r="P14" s="23"/>
      <c r="Q14" s="22">
        <f>ROUND(AVERAGE(E14,G14,I14,K14,M14),2)</f>
        <v>768.49</v>
      </c>
      <c r="R14" s="25">
        <f t="shared" si="2"/>
        <v>3</v>
      </c>
      <c r="S14" s="25">
        <f t="shared" si="3"/>
        <v>42.019820323271261</v>
      </c>
      <c r="T14" s="26">
        <f t="shared" ref="T14" si="7">S14/Q14*100</f>
        <v>5.4678421740388634</v>
      </c>
      <c r="U14" s="26" t="str">
        <f>IF(T14&lt;33,$U$8,$U$9)</f>
        <v>ОДН</v>
      </c>
      <c r="V14" s="27">
        <f t="shared" si="5"/>
        <v>307396</v>
      </c>
    </row>
    <row r="15" spans="1:22" ht="28.5" customHeight="1" x14ac:dyDescent="0.25">
      <c r="A15" s="44">
        <v>3</v>
      </c>
      <c r="B15" s="43" t="s">
        <v>39</v>
      </c>
      <c r="C15" s="42" t="s">
        <v>36</v>
      </c>
      <c r="D15" s="20">
        <v>200</v>
      </c>
      <c r="E15" s="45">
        <v>1771.45</v>
      </c>
      <c r="F15" s="22">
        <f t="shared" ref="F15" si="8">E15*D15</f>
        <v>354290</v>
      </c>
      <c r="G15" s="21">
        <v>1630</v>
      </c>
      <c r="H15" s="23">
        <f t="shared" ref="H15" si="9">G15*D15</f>
        <v>326000</v>
      </c>
      <c r="I15" s="21">
        <v>1698.55</v>
      </c>
      <c r="J15" s="22">
        <f t="shared" ref="J15" si="10">I15*D15</f>
        <v>339710</v>
      </c>
      <c r="K15" s="24"/>
      <c r="L15" s="22"/>
      <c r="M15" s="22"/>
      <c r="N15" s="22"/>
      <c r="O15" s="22"/>
      <c r="P15" s="23"/>
      <c r="Q15" s="22">
        <f t="shared" ref="Q15:Q18" si="11">ROUND(AVERAGE(E15,G15,I15,K15,M15),2)</f>
        <v>1700</v>
      </c>
      <c r="R15" s="25">
        <f t="shared" si="2"/>
        <v>3</v>
      </c>
      <c r="S15" s="25">
        <f t="shared" si="3"/>
        <v>70.736147053681151</v>
      </c>
      <c r="T15" s="26">
        <f t="shared" ref="T15" si="12">S15/Q15*100</f>
        <v>4.1609498266871263</v>
      </c>
      <c r="U15" s="26" t="str">
        <f t="shared" ref="U15" si="13">IF(T15&lt;33,$U$8,$U$9)</f>
        <v>ОДН</v>
      </c>
      <c r="V15" s="27">
        <f t="shared" ref="V15" si="14">D15*Q15</f>
        <v>340000</v>
      </c>
    </row>
    <row r="16" spans="1:22" ht="28.5" customHeight="1" x14ac:dyDescent="0.25">
      <c r="A16" s="44">
        <v>4</v>
      </c>
      <c r="B16" s="43" t="s">
        <v>40</v>
      </c>
      <c r="C16" s="42" t="s">
        <v>36</v>
      </c>
      <c r="D16" s="20">
        <v>500</v>
      </c>
      <c r="E16" s="45">
        <v>2943.86</v>
      </c>
      <c r="F16" s="22">
        <f t="shared" ref="F16:F17" si="15">E16*D16</f>
        <v>1471930</v>
      </c>
      <c r="G16" s="21">
        <v>2502.5</v>
      </c>
      <c r="H16" s="23">
        <f t="shared" ref="H16:H17" si="16">G16*D16</f>
        <v>1251250</v>
      </c>
      <c r="I16" s="21">
        <v>2584.75</v>
      </c>
      <c r="J16" s="22">
        <f t="shared" ref="J16:J17" si="17">I16*D16</f>
        <v>1292375</v>
      </c>
      <c r="K16" s="24"/>
      <c r="L16" s="22"/>
      <c r="M16" s="22"/>
      <c r="N16" s="22"/>
      <c r="O16" s="22"/>
      <c r="P16" s="23"/>
      <c r="Q16" s="22">
        <f t="shared" si="11"/>
        <v>2677.04</v>
      </c>
      <c r="R16" s="25">
        <f t="shared" si="2"/>
        <v>3</v>
      </c>
      <c r="S16" s="25">
        <f t="shared" si="3"/>
        <v>234.7068044390704</v>
      </c>
      <c r="T16" s="26">
        <f t="shared" ref="T16:T17" si="18">S16/Q16*100</f>
        <v>8.7673999805408371</v>
      </c>
      <c r="U16" s="26" t="str">
        <f t="shared" ref="U16:U17" si="19">IF(T16&lt;33,$U$8,$U$9)</f>
        <v>ОДН</v>
      </c>
      <c r="V16" s="27">
        <f t="shared" ref="V16:V17" si="20">D16*Q16</f>
        <v>1338520</v>
      </c>
    </row>
    <row r="17" spans="1:22" ht="28.5" customHeight="1" x14ac:dyDescent="0.25">
      <c r="A17" s="44">
        <v>5</v>
      </c>
      <c r="B17" s="43" t="s">
        <v>41</v>
      </c>
      <c r="C17" s="42" t="s">
        <v>36</v>
      </c>
      <c r="D17" s="20">
        <v>500</v>
      </c>
      <c r="E17" s="45">
        <v>4587.2</v>
      </c>
      <c r="F17" s="22">
        <f t="shared" si="15"/>
        <v>2293600</v>
      </c>
      <c r="G17" s="21">
        <v>4110</v>
      </c>
      <c r="H17" s="23">
        <f t="shared" si="16"/>
        <v>2055000</v>
      </c>
      <c r="I17" s="21">
        <v>4378.25</v>
      </c>
      <c r="J17" s="22">
        <f t="shared" si="17"/>
        <v>2189125</v>
      </c>
      <c r="K17" s="24"/>
      <c r="L17" s="22"/>
      <c r="M17" s="22"/>
      <c r="N17" s="22"/>
      <c r="O17" s="22"/>
      <c r="P17" s="23"/>
      <c r="Q17" s="22">
        <f t="shared" si="11"/>
        <v>4358.4799999999996</v>
      </c>
      <c r="R17" s="25">
        <f t="shared" si="2"/>
        <v>3</v>
      </c>
      <c r="S17" s="25">
        <f t="shared" si="3"/>
        <v>239.21329572162153</v>
      </c>
      <c r="T17" s="26">
        <f t="shared" si="18"/>
        <v>5.4884568868417789</v>
      </c>
      <c r="U17" s="26" t="str">
        <f t="shared" si="19"/>
        <v>ОДН</v>
      </c>
      <c r="V17" s="27">
        <f t="shared" si="20"/>
        <v>2179240</v>
      </c>
    </row>
    <row r="18" spans="1:22" ht="28.5" customHeight="1" x14ac:dyDescent="0.25">
      <c r="A18" s="44">
        <v>6</v>
      </c>
      <c r="B18" s="43" t="s">
        <v>42</v>
      </c>
      <c r="C18" s="42" t="s">
        <v>36</v>
      </c>
      <c r="D18" s="20">
        <v>200</v>
      </c>
      <c r="E18" s="45">
        <v>729.56</v>
      </c>
      <c r="F18" s="22">
        <f t="shared" ref="F18" si="21">E18*D18</f>
        <v>145912</v>
      </c>
      <c r="G18" s="21">
        <v>1135.2090000000001</v>
      </c>
      <c r="H18" s="23">
        <f t="shared" ref="H18" si="22">G18*D18</f>
        <v>227041.80000000002</v>
      </c>
      <c r="I18" s="21">
        <v>928.4</v>
      </c>
      <c r="J18" s="22">
        <f t="shared" ref="J18" si="23">I18*D18</f>
        <v>185680</v>
      </c>
      <c r="K18" s="24"/>
      <c r="L18" s="22"/>
      <c r="M18" s="22"/>
      <c r="N18" s="22"/>
      <c r="O18" s="22"/>
      <c r="P18" s="23"/>
      <c r="Q18" s="22">
        <f t="shared" si="11"/>
        <v>931.06</v>
      </c>
      <c r="R18" s="25">
        <f t="shared" si="2"/>
        <v>3</v>
      </c>
      <c r="S18" s="25">
        <f t="shared" si="3"/>
        <v>202.83754558882836</v>
      </c>
      <c r="T18" s="26">
        <f t="shared" ref="T18" si="24">S18/Q18*100</f>
        <v>21.785657808178676</v>
      </c>
      <c r="U18" s="26" t="str">
        <f t="shared" ref="U18" si="25">IF(T18&lt;33,$U$8,$U$9)</f>
        <v>ОДН</v>
      </c>
      <c r="V18" s="27">
        <f t="shared" ref="V18" si="26">D18*Q18</f>
        <v>186212</v>
      </c>
    </row>
    <row r="19" spans="1:22" s="28" customFormat="1" ht="27.75" customHeight="1" x14ac:dyDescent="0.25">
      <c r="A19" s="49" t="s">
        <v>26</v>
      </c>
      <c r="B19" s="49"/>
      <c r="C19" s="29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>
        <f>SUM(V13:V18)</f>
        <v>4534218</v>
      </c>
    </row>
    <row r="20" spans="1:22" s="33" customFormat="1" x14ac:dyDescent="0.25">
      <c r="A20" s="34"/>
      <c r="S20" s="35"/>
    </row>
    <row r="21" spans="1:22" x14ac:dyDescent="0.25">
      <c r="A21" s="50" t="s">
        <v>27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22" ht="52.5" customHeight="1" x14ac:dyDescent="0.25">
      <c r="A22" s="53" t="s">
        <v>33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5"/>
    </row>
    <row r="23" spans="1:22" ht="100.5" customHeight="1" x14ac:dyDescent="0.25">
      <c r="A23" s="46" t="s">
        <v>28</v>
      </c>
      <c r="B23" s="47"/>
      <c r="C23" s="48" t="s">
        <v>29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</row>
    <row r="24" spans="1:22" ht="57.75" customHeight="1" x14ac:dyDescent="0.25">
      <c r="A24" s="46" t="s">
        <v>30</v>
      </c>
      <c r="B24" s="47"/>
      <c r="C24" s="48" t="s">
        <v>31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</row>
    <row r="25" spans="1:22" ht="44.25" customHeight="1" x14ac:dyDescent="0.25">
      <c r="A25" s="46" t="s">
        <v>18</v>
      </c>
      <c r="B25" s="47"/>
      <c r="C25" s="48" t="s">
        <v>32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</row>
    <row r="26" spans="1:22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</row>
    <row r="27" spans="1:22" x14ac:dyDescent="0.25">
      <c r="B27" s="37"/>
      <c r="C27" s="37"/>
      <c r="D27" s="38"/>
      <c r="E27" s="39"/>
      <c r="F27" s="40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41"/>
      <c r="S27" s="39"/>
      <c r="T27" s="39"/>
      <c r="U27" s="39"/>
      <c r="V27" s="39"/>
    </row>
  </sheetData>
  <mergeCells count="36">
    <mergeCell ref="A4:V4"/>
    <mergeCell ref="A5:V5"/>
    <mergeCell ref="A6:V6"/>
    <mergeCell ref="A8:D8"/>
    <mergeCell ref="E8:F8"/>
    <mergeCell ref="G8:H8"/>
    <mergeCell ref="A10:A12"/>
    <mergeCell ref="B10:B12"/>
    <mergeCell ref="E10:F10"/>
    <mergeCell ref="G10:H10"/>
    <mergeCell ref="E11:F11"/>
    <mergeCell ref="G11:H11"/>
    <mergeCell ref="C10:D11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R10:R12"/>
    <mergeCell ref="S10:S12"/>
    <mergeCell ref="T10:T12"/>
    <mergeCell ref="U10:U12"/>
    <mergeCell ref="V10:V12"/>
    <mergeCell ref="A24:B24"/>
    <mergeCell ref="C24:V24"/>
    <mergeCell ref="A25:B25"/>
    <mergeCell ref="C25:V25"/>
    <mergeCell ref="A19:B19"/>
    <mergeCell ref="A21:V21"/>
    <mergeCell ref="A22:V22"/>
    <mergeCell ref="A23:B23"/>
    <mergeCell ref="C23:V23"/>
  </mergeCells>
  <pageMargins left="0.7" right="0.7" top="0.75" bottom="0.75" header="0.3" footer="0.3"/>
  <pageSetup paperSize="9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Aleksei-PC</cp:lastModifiedBy>
  <cp:revision>3</cp:revision>
  <dcterms:created xsi:type="dcterms:W3CDTF">2021-01-18T05:46:41Z</dcterms:created>
  <dcterms:modified xsi:type="dcterms:W3CDTF">2026-02-05T09:17:45Z</dcterms:modified>
</cp:coreProperties>
</file>