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2026\Услуги по исследованию питьевой воды\"/>
    </mc:Choice>
  </mc:AlternateContent>
  <bookViews>
    <workbookView xWindow="0" yWindow="0" windowWidth="28800" windowHeight="11310" tabRatio="596" activeTab="1"/>
  </bookViews>
  <sheets>
    <sheet name="ОНМЦК" sheetId="18" r:id="rId1"/>
    <sheet name="ОНМЦК (2)" sheetId="19" r:id="rId2"/>
  </sheets>
  <externalReferences>
    <externalReference r:id="rId3"/>
  </externalReferences>
  <definedNames>
    <definedName name="RangeW" localSheetId="0">#REF!</definedName>
    <definedName name="RangeW" localSheetId="1">#REF!</definedName>
    <definedName name="RangeW">#REF!</definedName>
    <definedName name="НМЦД">#REF!</definedName>
    <definedName name="_xlnm.Print_Area" localSheetId="0">ОНМЦК!$A$1:$I$56</definedName>
    <definedName name="_xlnm.Print_Area" localSheetId="1">'ОНМЦК (2)'!$A$1:$I$27</definedName>
  </definedNames>
  <calcPr calcId="152511" refMode="R1C1"/>
</workbook>
</file>

<file path=xl/calcChain.xml><?xml version="1.0" encoding="utf-8"?>
<calcChain xmlns="http://schemas.openxmlformats.org/spreadsheetml/2006/main">
  <c r="C24" i="19" l="1"/>
  <c r="C23" i="19"/>
  <c r="C22" i="19"/>
  <c r="F16" i="19"/>
  <c r="D16" i="19"/>
  <c r="H45" i="18" l="1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46" i="18" l="1"/>
  <c r="H46" i="18"/>
  <c r="E16" i="19" l="1"/>
  <c r="G16" i="19" l="1"/>
  <c r="H16" i="19"/>
</calcChain>
</file>

<file path=xl/sharedStrings.xml><?xml version="1.0" encoding="utf-8"?>
<sst xmlns="http://schemas.openxmlformats.org/spreadsheetml/2006/main" count="93" uniqueCount="77">
  <si>
    <t>Исполнитель:</t>
  </si>
  <si>
    <t>Источник информации 1*</t>
  </si>
  <si>
    <t>Источник информации 2*</t>
  </si>
  <si>
    <t>Источник информации 3*</t>
  </si>
  <si>
    <t>Итого</t>
  </si>
  <si>
    <t>Единица  измерения</t>
  </si>
  <si>
    <t>Цена за единицу (руб.)</t>
  </si>
  <si>
    <t>Срок действия цен</t>
  </si>
  <si>
    <t>Реквизиты документов, на основании которых выполнен расчет (номер, дата)</t>
  </si>
  <si>
    <t>*Номер источника информации, указанный в таблице</t>
  </si>
  <si>
    <t>1.</t>
  </si>
  <si>
    <t>2.</t>
  </si>
  <si>
    <t>3.</t>
  </si>
  <si>
    <t>УТВЕРЖДАЮ:</t>
  </si>
  <si>
    <t>№ п/п</t>
  </si>
  <si>
    <t xml:space="preserve">Метод сопоставления рыночных цен (анализ рынка) 
</t>
  </si>
  <si>
    <t xml:space="preserve">Обоснование начальной (максимальной) цены договора  </t>
  </si>
  <si>
    <t>А.А. Ширяева    тел. +7 (34394) 7-00-60, доб. 2</t>
  </si>
  <si>
    <t>Определение запаха при 20 градусах</t>
  </si>
  <si>
    <t>Определение цветности</t>
  </si>
  <si>
    <t>Определение мутности</t>
  </si>
  <si>
    <t>Определение вкуса, привкуса</t>
  </si>
  <si>
    <t>Определение водородного показателя</t>
  </si>
  <si>
    <t>Определение окисляемости перманганатной</t>
  </si>
  <si>
    <t>Определение общей  минерализации</t>
  </si>
  <si>
    <t>Определение нитрат-иона</t>
  </si>
  <si>
    <t>Определение хлоридов</t>
  </si>
  <si>
    <t>Определение сульфатов</t>
  </si>
  <si>
    <t>Определение металлов методом атомной абсорбции</t>
  </si>
  <si>
    <t>Санитарно-бактериалогическое исследование  воды питьевой. Определение ОМЧ</t>
  </si>
  <si>
    <t>Санитарно-бактериалогические исследование воды питьевой. Определение обобщенных колиморфных бактерий, БГПК,E.coli фильтрационным методом</t>
  </si>
  <si>
    <t>Определение колифагов с обогащением</t>
  </si>
  <si>
    <t>Определение поверхностно-активных веществ (ПАВ)</t>
  </si>
  <si>
    <t>Определение аммиака</t>
  </si>
  <si>
    <t>Определение нитрит-иона</t>
  </si>
  <si>
    <t>Определение пестицидов 2,4-Д</t>
  </si>
  <si>
    <t>Определение кремния</t>
  </si>
  <si>
    <t>Определение фторидов потенциометрическим методом</t>
  </si>
  <si>
    <t>Определение мышьяка фотометрическим методом</t>
  </si>
  <si>
    <t>Определение жесткости общей</t>
  </si>
  <si>
    <t>Определение цианидов</t>
  </si>
  <si>
    <t>Определение нефтепродуктов суммарно флюориметрическим методом</t>
  </si>
  <si>
    <t>Определение сероводорода</t>
  </si>
  <si>
    <t>Определение аллюминиия фотометрическим методом</t>
  </si>
  <si>
    <t xml:space="preserve">Определение ртути методом атомной абсорбции с холодным паром </t>
  </si>
  <si>
    <t>Определение металлов методом эмиссионной спектрометрии</t>
  </si>
  <si>
    <t>Определение металлов методом  масс- спектрометрии</t>
  </si>
  <si>
    <t>Определение полифосфатов</t>
  </si>
  <si>
    <t>Санитарно-бактериалогические исследования воды питьевой. Определение кишечных энтерококков фильтрационным методом</t>
  </si>
  <si>
    <t>Определение щелочности</t>
  </si>
  <si>
    <t>Определение карбонатов</t>
  </si>
  <si>
    <t>Наименование, основные характеристики объекта закупки (наименование ингредиента )</t>
  </si>
  <si>
    <t>Количество проб в на период действия договора</t>
  </si>
  <si>
    <t>НМЦД, (руб.)</t>
  </si>
  <si>
    <t>Расчет НМЦД:</t>
  </si>
  <si>
    <t>Коэффициент вариации, %</t>
  </si>
  <si>
    <t>Характеристики услуги  соответствуют характеристикам, указанным в техническом задании.</t>
  </si>
  <si>
    <t>Директор МУП "ГКХ"</t>
  </si>
  <si>
    <r>
      <rPr>
        <u/>
        <sz val="12"/>
        <rFont val="Times New Roman"/>
        <family val="1"/>
        <charset val="204"/>
      </rPr>
      <t xml:space="preserve">                                        </t>
    </r>
    <r>
      <rPr>
        <sz val="12"/>
        <rFont val="Times New Roman"/>
        <family val="1"/>
        <charset val="204"/>
      </rPr>
      <t>Е.Г. Мартьянов</t>
    </r>
  </si>
  <si>
    <t>2023 год</t>
  </si>
  <si>
    <t xml:space="preserve">Коммерческое предложение № 96  от 18.11.2022 года </t>
  </si>
  <si>
    <t xml:space="preserve">Право на заключение договора на проведение исследований питьевой воды в 2023 году </t>
  </si>
  <si>
    <t>Коммерческое предложение № 66-20-007/02-20-03-2346-2022 от 18.11.2022</t>
  </si>
  <si>
    <t>Используемый метод определения НМЦД с обоснованием</t>
  </si>
  <si>
    <t>усл.ед</t>
  </si>
  <si>
    <t xml:space="preserve">РАСЧЕТ  начальной (максимальной) цены договора  по поступившим предложениям </t>
  </si>
  <si>
    <t>Коммерческое предложение №  333/22 от 07.12.2022 года</t>
  </si>
  <si>
    <t>Сумма по позициям</t>
  </si>
  <si>
    <t>Сумма по позициям, руб</t>
  </si>
  <si>
    <r>
      <t>"_16_"</t>
    </r>
    <r>
      <rPr>
        <u/>
        <sz val="12"/>
        <rFont val="Times New Roman"/>
        <family val="1"/>
        <charset val="204"/>
      </rPr>
      <t xml:space="preserve">  декабря  </t>
    </r>
    <r>
      <rPr>
        <sz val="12"/>
        <rFont val="Times New Roman"/>
        <family val="1"/>
        <charset val="204"/>
      </rPr>
      <t xml:space="preserve"> 2022 г.</t>
    </r>
  </si>
  <si>
    <t xml:space="preserve">         Исполнитель:</t>
  </si>
  <si>
    <t xml:space="preserve">                                        Ю.В. Борисов</t>
  </si>
  <si>
    <t>"___"  февраля  2026г.</t>
  </si>
  <si>
    <t xml:space="preserve">Право на заключение договора на проведение исследований качества  питьевой воды в 2026 году </t>
  </si>
  <si>
    <t>Средняя
стоимость услуг , в месяц (руб.)</t>
  </si>
  <si>
    <t xml:space="preserve">Дата подготовки обоснования НМЦК: 17.02.2026 года </t>
  </si>
  <si>
    <t>Оказание услуг по проведению лабораторного исследования качества питьевой воды в рамках программы производственного контроля в 2026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</si>
</sst>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2"/>
      <name val="PT Astra Sans"/>
      <family val="2"/>
      <charset val="204"/>
    </font>
    <font>
      <sz val="10"/>
      <name val="PT Astra Sans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5" fillId="0" borderId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18" fillId="0" borderId="9" applyNumberFormat="0" applyFill="0" applyAlignment="0" applyProtection="0"/>
    <xf numFmtId="0" fontId="14" fillId="0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0"/>
  </cellStyleXfs>
  <cellXfs count="90">
    <xf numFmtId="0" fontId="0" fillId="0" borderId="0" xfId="0"/>
    <xf numFmtId="0" fontId="22" fillId="0" borderId="0" xfId="0" applyFont="1"/>
    <xf numFmtId="0" fontId="22" fillId="0" borderId="0" xfId="37" applyFont="1"/>
    <xf numFmtId="0" fontId="22" fillId="0" borderId="15" xfId="0" applyFont="1" applyBorder="1" applyAlignment="1">
      <alignment horizontal="center" vertical="center" wrapText="1"/>
    </xf>
    <xf numFmtId="0" fontId="22" fillId="0" borderId="0" xfId="0" applyFont="1"/>
    <xf numFmtId="0" fontId="24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distributed" wrapText="1"/>
    </xf>
    <xf numFmtId="0" fontId="24" fillId="0" borderId="10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 wrapText="1"/>
    </xf>
    <xf numFmtId="0" fontId="24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Alignment="1">
      <alignment wrapText="1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30" fillId="0" borderId="17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6" fillId="0" borderId="11" xfId="0" applyFont="1" applyBorder="1" applyAlignment="1">
      <alignment horizontal="center" vertical="center" wrapText="1"/>
    </xf>
    <xf numFmtId="2" fontId="26" fillId="0" borderId="10" xfId="0" applyNumberFormat="1" applyFont="1" applyBorder="1" applyAlignment="1">
      <alignment horizontal="center" vertical="center" wrapText="1"/>
    </xf>
    <xf numFmtId="2" fontId="24" fillId="24" borderId="10" xfId="0" applyNumberFormat="1" applyFont="1" applyFill="1" applyBorder="1" applyAlignment="1">
      <alignment horizontal="center" vertical="center" wrapText="1"/>
    </xf>
    <xf numFmtId="2" fontId="24" fillId="0" borderId="10" xfId="0" applyNumberFormat="1" applyFont="1" applyBorder="1" applyAlignment="1">
      <alignment horizontal="center" vertical="center" wrapText="1"/>
    </xf>
    <xf numFmtId="2" fontId="24" fillId="24" borderId="10" xfId="0" applyNumberFormat="1" applyFont="1" applyFill="1" applyBorder="1" applyAlignment="1">
      <alignment horizontal="center" vertical="center"/>
    </xf>
    <xf numFmtId="0" fontId="22" fillId="0" borderId="10" xfId="0" applyFont="1" applyBorder="1"/>
    <xf numFmtId="49" fontId="26" fillId="0" borderId="10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26" fillId="0" borderId="22" xfId="0" applyFont="1" applyBorder="1" applyAlignment="1">
      <alignment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22" xfId="37" applyFont="1" applyBorder="1"/>
    <xf numFmtId="0" fontId="26" fillId="0" borderId="13" xfId="37" applyFont="1" applyBorder="1" applyAlignment="1">
      <alignment horizontal="center" vertical="center"/>
    </xf>
    <xf numFmtId="0" fontId="26" fillId="0" borderId="22" xfId="37" applyFont="1" applyBorder="1" applyAlignment="1">
      <alignment vertical="center"/>
    </xf>
    <xf numFmtId="0" fontId="26" fillId="0" borderId="0" xfId="37" applyFont="1"/>
    <xf numFmtId="0" fontId="23" fillId="0" borderId="15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/>
    </xf>
    <xf numFmtId="0" fontId="26" fillId="0" borderId="11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2" fontId="24" fillId="0" borderId="1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right"/>
    </xf>
    <xf numFmtId="0" fontId="26" fillId="0" borderId="0" xfId="0" applyFont="1" applyAlignment="1">
      <alignment wrapText="1"/>
    </xf>
    <xf numFmtId="0" fontId="26" fillId="0" borderId="0" xfId="0" applyFont="1" applyAlignment="1">
      <alignment horizontal="left"/>
    </xf>
    <xf numFmtId="0" fontId="26" fillId="0" borderId="13" xfId="0" applyFont="1" applyBorder="1" applyAlignment="1">
      <alignment horizontal="center" vertical="center" wrapText="1"/>
    </xf>
    <xf numFmtId="0" fontId="26" fillId="0" borderId="0" xfId="0" applyFont="1"/>
    <xf numFmtId="2" fontId="30" fillId="0" borderId="10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6" fillId="0" borderId="0" xfId="37" applyFont="1" applyBorder="1" applyAlignment="1">
      <alignment vertical="center"/>
    </xf>
    <xf numFmtId="0" fontId="26" fillId="0" borderId="0" xfId="37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center" vertical="center" wrapText="1"/>
    </xf>
    <xf numFmtId="0" fontId="26" fillId="0" borderId="0" xfId="0" applyFont="1"/>
    <xf numFmtId="0" fontId="28" fillId="0" borderId="10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 wrapText="1"/>
    </xf>
    <xf numFmtId="0" fontId="26" fillId="0" borderId="0" xfId="37" applyFont="1" applyAlignment="1">
      <alignment horizontal="left"/>
    </xf>
    <xf numFmtId="0" fontId="25" fillId="0" borderId="24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26" fillId="0" borderId="19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6" fillId="0" borderId="12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10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right"/>
    </xf>
    <xf numFmtId="4" fontId="24" fillId="0" borderId="10" xfId="0" applyNumberFormat="1" applyFont="1" applyFill="1" applyBorder="1" applyAlignment="1">
      <alignment horizontal="center" vertical="center" wrapText="1"/>
    </xf>
    <xf numFmtId="4" fontId="26" fillId="0" borderId="10" xfId="0" applyNumberFormat="1" applyFont="1" applyBorder="1" applyAlignment="1">
      <alignment horizontal="center" vertical="center" wrapText="1"/>
    </xf>
    <xf numFmtId="4" fontId="30" fillId="0" borderId="10" xfId="0" applyNumberFormat="1" applyFont="1" applyBorder="1" applyAlignment="1">
      <alignment horizontal="center" vertical="center" wrapText="1"/>
    </xf>
  </cellXfs>
  <cellStyles count="46">
    <cellStyle name=" 1" xfId="45"/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19"/>
    <cellStyle name="Акцент1" xfId="20" builtinId="29" customBuiltin="1"/>
    <cellStyle name="Акцент2" xfId="21" builtinId="33" customBuiltin="1"/>
    <cellStyle name="Акцент3" xfId="22" builtinId="37" customBuiltin="1"/>
    <cellStyle name="Акцент4" xfId="23" builtinId="41" customBuiltin="1"/>
    <cellStyle name="Акцент5" xfId="24" builtinId="45" customBuiltin="1"/>
    <cellStyle name="Акцент6" xfId="25" builtinId="49" customBuiltin="1"/>
    <cellStyle name="Ввод " xfId="26" builtinId="20" customBuiltin="1"/>
    <cellStyle name="Вывод" xfId="27" builtinId="21" customBuiltin="1"/>
    <cellStyle name="Вычисление" xfId="28" builtinId="22" customBuiltin="1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Сургут КПНД Документы для организации и проведения опережающих торгов на 2009 год (оказание услуг по проведению клинико-бактериологических исследований )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Стиль 1" xfId="42"/>
    <cellStyle name="Текст предупреждения" xfId="43" builtinId="11" customBuiltin="1"/>
    <cellStyle name="Хороший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.%20&#1054;&#1053;&#1052;&#1062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НМЦК"/>
    </sheetNames>
    <sheetDataSet>
      <sheetData sheetId="0">
        <row r="49">
          <cell r="E49">
            <v>1994873.2400000005</v>
          </cell>
          <cell r="F49">
            <v>1922905.4400000002</v>
          </cell>
          <cell r="G49">
            <v>1993972.8800000006</v>
          </cell>
        </row>
        <row r="55">
          <cell r="C55" t="str">
            <v xml:space="preserve">Коммерческое предложение № 66-20-007-07/22-03-3439-2025 от 23.12.2025 года </v>
          </cell>
        </row>
        <row r="56">
          <cell r="C56" t="str">
            <v>Коммерческое предложение № 66-20-15/09-3742-2025 от 15.12.2025 года</v>
          </cell>
        </row>
        <row r="57">
          <cell r="C57" t="str">
            <v>Коммерческое предложение №  66-20-011-02/4083-2025 от 24.12.2025 года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view="pageBreakPreview" topLeftCell="A43" zoomScaleNormal="85" zoomScaleSheetLayoutView="100" workbookViewId="0">
      <selection activeCell="G18" sqref="G18"/>
    </sheetView>
  </sheetViews>
  <sheetFormatPr defaultRowHeight="15"/>
  <cols>
    <col min="1" max="1" width="5.28515625" style="1" customWidth="1"/>
    <col min="2" max="2" width="42.7109375" style="1" customWidth="1"/>
    <col min="3" max="3" width="9.7109375" style="1" customWidth="1"/>
    <col min="4" max="4" width="17" style="1" customWidth="1"/>
    <col min="5" max="5" width="19.140625" style="1" customWidth="1"/>
    <col min="6" max="6" width="19.140625" style="4" customWidth="1"/>
    <col min="7" max="7" width="20.42578125" style="1" customWidth="1"/>
    <col min="8" max="8" width="17" style="1" customWidth="1"/>
    <col min="9" max="16384" width="9.140625" style="1"/>
  </cols>
  <sheetData>
    <row r="1" spans="1:8" ht="15.75">
      <c r="A1" s="64"/>
      <c r="B1" s="64"/>
      <c r="C1" s="12"/>
      <c r="D1" s="12"/>
      <c r="E1" s="12"/>
      <c r="F1" s="42"/>
      <c r="G1" s="38" t="s">
        <v>13</v>
      </c>
    </row>
    <row r="2" spans="1:8" ht="15.75">
      <c r="A2" s="64"/>
      <c r="B2" s="64"/>
      <c r="C2" s="12"/>
      <c r="D2" s="12"/>
      <c r="E2" s="12"/>
      <c r="F2" s="42"/>
      <c r="G2" s="38" t="s">
        <v>57</v>
      </c>
    </row>
    <row r="3" spans="1:8" ht="15.75">
      <c r="A3" s="64"/>
      <c r="B3" s="64"/>
      <c r="C3" s="12"/>
      <c r="D3" s="12"/>
      <c r="E3" s="12"/>
      <c r="F3" s="42"/>
      <c r="G3" s="38"/>
    </row>
    <row r="4" spans="1:8" ht="12.75" customHeight="1">
      <c r="A4" s="13"/>
      <c r="B4" s="13"/>
      <c r="C4" s="12"/>
      <c r="D4" s="12"/>
      <c r="E4" s="12"/>
      <c r="F4" s="42"/>
      <c r="G4" s="14"/>
    </row>
    <row r="5" spans="1:8" ht="15.75">
      <c r="A5" s="65"/>
      <c r="B5" s="65"/>
      <c r="C5" s="12"/>
      <c r="D5" s="12"/>
      <c r="E5" s="12"/>
      <c r="F5" s="42"/>
      <c r="G5" s="38" t="s">
        <v>58</v>
      </c>
    </row>
    <row r="6" spans="1:8" ht="15.75">
      <c r="A6" s="66"/>
      <c r="B6" s="66"/>
      <c r="C6" s="12"/>
      <c r="D6" s="12"/>
      <c r="E6" s="12"/>
      <c r="F6" s="42"/>
      <c r="G6" s="38" t="s">
        <v>69</v>
      </c>
    </row>
    <row r="7" spans="1:8" ht="15.75">
      <c r="A7" s="12"/>
      <c r="B7" s="12"/>
      <c r="C7" s="12"/>
      <c r="D7" s="12"/>
      <c r="E7" s="12"/>
      <c r="F7" s="42"/>
      <c r="G7" s="15"/>
    </row>
    <row r="8" spans="1:8" ht="18.75">
      <c r="A8" s="62" t="s">
        <v>65</v>
      </c>
      <c r="B8" s="62"/>
      <c r="C8" s="62"/>
      <c r="D8" s="62"/>
      <c r="E8" s="62"/>
      <c r="F8" s="62"/>
      <c r="G8" s="62"/>
    </row>
    <row r="9" spans="1:8" ht="18.75">
      <c r="A9" s="63" t="s">
        <v>61</v>
      </c>
      <c r="B9" s="63"/>
      <c r="C9" s="63"/>
      <c r="D9" s="63"/>
      <c r="E9" s="63"/>
      <c r="F9" s="63"/>
      <c r="G9" s="63"/>
    </row>
    <row r="10" spans="1:8" ht="6.75" customHeight="1">
      <c r="A10" s="16"/>
      <c r="B10" s="16"/>
      <c r="C10" s="16"/>
      <c r="D10" s="16"/>
      <c r="E10" s="16"/>
      <c r="F10" s="16"/>
      <c r="G10" s="16"/>
    </row>
    <row r="11" spans="1:8" ht="18" customHeight="1">
      <c r="A11" s="51" t="s">
        <v>14</v>
      </c>
      <c r="B11" s="57" t="s">
        <v>51</v>
      </c>
      <c r="C11" s="57" t="s">
        <v>5</v>
      </c>
      <c r="D11" s="57" t="s">
        <v>52</v>
      </c>
      <c r="E11" s="59" t="s">
        <v>6</v>
      </c>
      <c r="F11" s="60"/>
      <c r="G11" s="60"/>
    </row>
    <row r="12" spans="1:8" ht="40.5" customHeight="1">
      <c r="A12" s="52"/>
      <c r="B12" s="58"/>
      <c r="C12" s="58"/>
      <c r="D12" s="58"/>
      <c r="E12" s="11" t="s">
        <v>1</v>
      </c>
      <c r="F12" s="11" t="s">
        <v>67</v>
      </c>
      <c r="G12" s="11" t="s">
        <v>2</v>
      </c>
      <c r="H12" s="11" t="s">
        <v>68</v>
      </c>
    </row>
    <row r="13" spans="1:8" s="4" customFormat="1" ht="19.5" customHeight="1">
      <c r="A13" s="33">
        <v>1</v>
      </c>
      <c r="B13" s="5" t="s">
        <v>18</v>
      </c>
      <c r="C13" s="18"/>
      <c r="D13" s="9">
        <v>420</v>
      </c>
      <c r="E13" s="20">
        <v>43.2</v>
      </c>
      <c r="F13" s="20">
        <f>E13*D13</f>
        <v>18144</v>
      </c>
      <c r="G13" s="20">
        <v>162</v>
      </c>
      <c r="H13" s="23">
        <f>G13*D13</f>
        <v>68040</v>
      </c>
    </row>
    <row r="14" spans="1:8" s="4" customFormat="1" ht="23.25" customHeight="1">
      <c r="A14" s="33">
        <v>2</v>
      </c>
      <c r="B14" s="5" t="s">
        <v>19</v>
      </c>
      <c r="C14" s="18"/>
      <c r="D14" s="9">
        <v>420</v>
      </c>
      <c r="E14" s="22">
        <v>132</v>
      </c>
      <c r="F14" s="22">
        <f t="shared" ref="F14:F45" si="0">E14*D14</f>
        <v>55440</v>
      </c>
      <c r="G14" s="20">
        <v>132</v>
      </c>
      <c r="H14" s="23">
        <f t="shared" ref="H14:H45" si="1">G14*D14</f>
        <v>55440</v>
      </c>
    </row>
    <row r="15" spans="1:8" s="4" customFormat="1" ht="15.75">
      <c r="A15" s="33">
        <v>3</v>
      </c>
      <c r="B15" s="5" t="s">
        <v>20</v>
      </c>
      <c r="C15" s="18"/>
      <c r="D15" s="9">
        <v>420</v>
      </c>
      <c r="E15" s="22">
        <v>132</v>
      </c>
      <c r="F15" s="22">
        <f t="shared" si="0"/>
        <v>55440</v>
      </c>
      <c r="G15" s="20">
        <v>132</v>
      </c>
      <c r="H15" s="23">
        <f t="shared" si="1"/>
        <v>55440</v>
      </c>
    </row>
    <row r="16" spans="1:8" s="4" customFormat="1" ht="22.5" customHeight="1">
      <c r="A16" s="33">
        <v>4</v>
      </c>
      <c r="B16" s="5" t="s">
        <v>21</v>
      </c>
      <c r="C16" s="18"/>
      <c r="D16" s="9">
        <v>420</v>
      </c>
      <c r="E16" s="20">
        <v>48</v>
      </c>
      <c r="F16" s="20">
        <f t="shared" si="0"/>
        <v>20160</v>
      </c>
      <c r="G16" s="20">
        <v>48</v>
      </c>
      <c r="H16" s="23">
        <f t="shared" si="1"/>
        <v>20160</v>
      </c>
    </row>
    <row r="17" spans="1:8" s="4" customFormat="1" ht="27" customHeight="1">
      <c r="A17" s="33">
        <v>5</v>
      </c>
      <c r="B17" s="5" t="s">
        <v>22</v>
      </c>
      <c r="C17" s="18"/>
      <c r="D17" s="9">
        <v>140</v>
      </c>
      <c r="E17" s="20">
        <v>103.2</v>
      </c>
      <c r="F17" s="20">
        <f t="shared" si="0"/>
        <v>14448</v>
      </c>
      <c r="G17" s="20">
        <v>66</v>
      </c>
      <c r="H17" s="23">
        <f t="shared" si="1"/>
        <v>9240</v>
      </c>
    </row>
    <row r="18" spans="1:8" s="4" customFormat="1" ht="31.5">
      <c r="A18" s="33">
        <v>6</v>
      </c>
      <c r="B18" s="5" t="s">
        <v>23</v>
      </c>
      <c r="C18" s="18"/>
      <c r="D18" s="9">
        <v>140</v>
      </c>
      <c r="E18" s="20">
        <v>436.8</v>
      </c>
      <c r="F18" s="20">
        <f t="shared" si="0"/>
        <v>61152</v>
      </c>
      <c r="G18" s="20">
        <v>436.8</v>
      </c>
      <c r="H18" s="23">
        <f t="shared" si="1"/>
        <v>61152</v>
      </c>
    </row>
    <row r="19" spans="1:8" s="4" customFormat="1" ht="15.75">
      <c r="A19" s="33">
        <v>7</v>
      </c>
      <c r="B19" s="5" t="s">
        <v>24</v>
      </c>
      <c r="C19" s="18"/>
      <c r="D19" s="9">
        <v>140</v>
      </c>
      <c r="E19" s="20">
        <v>310.8</v>
      </c>
      <c r="F19" s="20">
        <f t="shared" si="0"/>
        <v>43512</v>
      </c>
      <c r="G19" s="20">
        <v>310.8</v>
      </c>
      <c r="H19" s="23">
        <f t="shared" si="1"/>
        <v>43512</v>
      </c>
    </row>
    <row r="20" spans="1:8" s="4" customFormat="1" ht="15.75">
      <c r="A20" s="33">
        <v>8</v>
      </c>
      <c r="B20" s="6" t="s">
        <v>25</v>
      </c>
      <c r="C20" s="18"/>
      <c r="D20" s="9">
        <v>20</v>
      </c>
      <c r="E20" s="20">
        <v>303.60000000000002</v>
      </c>
      <c r="F20" s="20">
        <f t="shared" si="0"/>
        <v>6072</v>
      </c>
      <c r="G20" s="20">
        <v>303.60000000000002</v>
      </c>
      <c r="H20" s="23">
        <f t="shared" si="1"/>
        <v>6072</v>
      </c>
    </row>
    <row r="21" spans="1:8" s="4" customFormat="1" ht="15.75">
      <c r="A21" s="33">
        <v>9</v>
      </c>
      <c r="B21" s="6" t="s">
        <v>26</v>
      </c>
      <c r="C21" s="18"/>
      <c r="D21" s="9">
        <v>20</v>
      </c>
      <c r="E21" s="20">
        <v>288</v>
      </c>
      <c r="F21" s="20">
        <f t="shared" si="0"/>
        <v>5760</v>
      </c>
      <c r="G21" s="20">
        <v>288</v>
      </c>
      <c r="H21" s="23">
        <f t="shared" si="1"/>
        <v>5760</v>
      </c>
    </row>
    <row r="22" spans="1:8" s="4" customFormat="1" ht="15.75">
      <c r="A22" s="33">
        <v>10</v>
      </c>
      <c r="B22" s="6" t="s">
        <v>27</v>
      </c>
      <c r="C22" s="18"/>
      <c r="D22" s="9">
        <v>20</v>
      </c>
      <c r="E22" s="20">
        <v>288</v>
      </c>
      <c r="F22" s="20">
        <f t="shared" si="0"/>
        <v>5760</v>
      </c>
      <c r="G22" s="20">
        <v>288</v>
      </c>
      <c r="H22" s="23">
        <f t="shared" si="1"/>
        <v>5760</v>
      </c>
    </row>
    <row r="23" spans="1:8" s="4" customFormat="1" ht="31.5">
      <c r="A23" s="33">
        <v>11</v>
      </c>
      <c r="B23" s="6" t="s">
        <v>28</v>
      </c>
      <c r="C23" s="18"/>
      <c r="D23" s="9">
        <v>62</v>
      </c>
      <c r="E23" s="20">
        <v>624</v>
      </c>
      <c r="F23" s="20">
        <f t="shared" si="0"/>
        <v>38688</v>
      </c>
      <c r="G23" s="20">
        <v>624</v>
      </c>
      <c r="H23" s="23">
        <f t="shared" si="1"/>
        <v>38688</v>
      </c>
    </row>
    <row r="24" spans="1:8" s="4" customFormat="1" ht="47.25">
      <c r="A24" s="33">
        <v>12</v>
      </c>
      <c r="B24" s="5" t="s">
        <v>29</v>
      </c>
      <c r="C24" s="18"/>
      <c r="D24" s="9">
        <v>420</v>
      </c>
      <c r="E24" s="20">
        <v>81.96</v>
      </c>
      <c r="F24" s="20">
        <f t="shared" si="0"/>
        <v>34423.199999999997</v>
      </c>
      <c r="G24" s="20">
        <v>98.4</v>
      </c>
      <c r="H24" s="23">
        <f t="shared" si="1"/>
        <v>41328</v>
      </c>
    </row>
    <row r="25" spans="1:8" s="4" customFormat="1" ht="80.25" customHeight="1">
      <c r="A25" s="33">
        <v>13</v>
      </c>
      <c r="B25" s="6" t="s">
        <v>30</v>
      </c>
      <c r="C25" s="18"/>
      <c r="D25" s="9">
        <v>420</v>
      </c>
      <c r="E25" s="20">
        <v>681.6</v>
      </c>
      <c r="F25" s="20">
        <f t="shared" si="0"/>
        <v>286272</v>
      </c>
      <c r="G25" s="20">
        <v>681.6</v>
      </c>
      <c r="H25" s="23">
        <f t="shared" si="1"/>
        <v>286272</v>
      </c>
    </row>
    <row r="26" spans="1:8" s="4" customFormat="1" ht="15.75">
      <c r="A26" s="33">
        <v>14</v>
      </c>
      <c r="B26" s="6" t="s">
        <v>31</v>
      </c>
      <c r="C26" s="18"/>
      <c r="D26" s="9">
        <v>420</v>
      </c>
      <c r="E26" s="20">
        <v>612</v>
      </c>
      <c r="F26" s="20">
        <f t="shared" si="0"/>
        <v>257040</v>
      </c>
      <c r="G26" s="20">
        <v>612</v>
      </c>
      <c r="H26" s="23">
        <f t="shared" si="1"/>
        <v>257040</v>
      </c>
    </row>
    <row r="27" spans="1:8" s="4" customFormat="1" ht="31.5">
      <c r="A27" s="33">
        <v>15</v>
      </c>
      <c r="B27" s="5" t="s">
        <v>32</v>
      </c>
      <c r="C27" s="18"/>
      <c r="D27" s="9">
        <v>140</v>
      </c>
      <c r="E27" s="20">
        <v>536.4</v>
      </c>
      <c r="F27" s="20">
        <f t="shared" si="0"/>
        <v>75096</v>
      </c>
      <c r="G27" s="20">
        <v>536.4</v>
      </c>
      <c r="H27" s="23">
        <f t="shared" si="1"/>
        <v>75096</v>
      </c>
    </row>
    <row r="28" spans="1:8" s="4" customFormat="1" ht="15.75">
      <c r="A28" s="33">
        <v>16</v>
      </c>
      <c r="B28" s="5" t="s">
        <v>33</v>
      </c>
      <c r="C28" s="18"/>
      <c r="D28" s="9">
        <v>140</v>
      </c>
      <c r="E28" s="20">
        <v>362.4</v>
      </c>
      <c r="F28" s="20">
        <f t="shared" si="0"/>
        <v>50736</v>
      </c>
      <c r="G28" s="20">
        <v>362.4</v>
      </c>
      <c r="H28" s="23">
        <f t="shared" si="1"/>
        <v>50736</v>
      </c>
    </row>
    <row r="29" spans="1:8" s="4" customFormat="1" ht="15.75">
      <c r="A29" s="33">
        <v>17</v>
      </c>
      <c r="B29" s="5" t="s">
        <v>34</v>
      </c>
      <c r="C29" s="18"/>
      <c r="D29" s="9">
        <v>20</v>
      </c>
      <c r="E29" s="20">
        <v>247.2</v>
      </c>
      <c r="F29" s="20">
        <f t="shared" si="0"/>
        <v>4944</v>
      </c>
      <c r="G29" s="20">
        <v>247.2</v>
      </c>
      <c r="H29" s="23">
        <f t="shared" si="1"/>
        <v>4944</v>
      </c>
    </row>
    <row r="30" spans="1:8" s="4" customFormat="1" ht="15.75">
      <c r="A30" s="33">
        <v>18</v>
      </c>
      <c r="B30" s="5" t="s">
        <v>35</v>
      </c>
      <c r="C30" s="18"/>
      <c r="D30" s="34">
        <v>6</v>
      </c>
      <c r="E30" s="21">
        <v>1938</v>
      </c>
      <c r="F30" s="21">
        <f t="shared" si="0"/>
        <v>11628</v>
      </c>
      <c r="G30" s="20">
        <v>1938</v>
      </c>
      <c r="H30" s="23">
        <f t="shared" si="1"/>
        <v>11628</v>
      </c>
    </row>
    <row r="31" spans="1:8" s="4" customFormat="1" ht="15.75">
      <c r="A31" s="33">
        <v>19</v>
      </c>
      <c r="B31" s="5" t="s">
        <v>36</v>
      </c>
      <c r="C31" s="18"/>
      <c r="D31" s="34">
        <v>6</v>
      </c>
      <c r="E31" s="20">
        <v>303.60000000000002</v>
      </c>
      <c r="F31" s="20">
        <f t="shared" si="0"/>
        <v>1821.6000000000001</v>
      </c>
      <c r="G31" s="20">
        <v>303.60000000000002</v>
      </c>
      <c r="H31" s="23">
        <f t="shared" si="1"/>
        <v>1821.6000000000001</v>
      </c>
    </row>
    <row r="32" spans="1:8" s="4" customFormat="1" ht="31.5">
      <c r="A32" s="33">
        <v>20</v>
      </c>
      <c r="B32" s="5" t="s">
        <v>37</v>
      </c>
      <c r="C32" s="18"/>
      <c r="D32" s="34">
        <v>6</v>
      </c>
      <c r="E32" s="20">
        <v>777.6</v>
      </c>
      <c r="F32" s="20">
        <f t="shared" si="0"/>
        <v>4665.6000000000004</v>
      </c>
      <c r="G32" s="20">
        <v>777.6</v>
      </c>
      <c r="H32" s="23">
        <f t="shared" si="1"/>
        <v>4665.6000000000004</v>
      </c>
    </row>
    <row r="33" spans="1:8" s="4" customFormat="1" ht="31.5">
      <c r="A33" s="33">
        <v>21</v>
      </c>
      <c r="B33" s="5" t="s">
        <v>38</v>
      </c>
      <c r="C33" s="18"/>
      <c r="D33" s="34">
        <v>6</v>
      </c>
      <c r="E33" s="20">
        <v>751.2</v>
      </c>
      <c r="F33" s="20">
        <f t="shared" si="0"/>
        <v>4507.2000000000007</v>
      </c>
      <c r="G33" s="20">
        <v>751.2</v>
      </c>
      <c r="H33" s="23">
        <f t="shared" si="1"/>
        <v>4507.2000000000007</v>
      </c>
    </row>
    <row r="34" spans="1:8" s="4" customFormat="1" ht="15.75">
      <c r="A34" s="33">
        <v>22</v>
      </c>
      <c r="B34" s="5" t="s">
        <v>39</v>
      </c>
      <c r="C34" s="18"/>
      <c r="D34" s="9">
        <v>140</v>
      </c>
      <c r="E34" s="20">
        <v>259.2</v>
      </c>
      <c r="F34" s="20">
        <f t="shared" si="0"/>
        <v>36288</v>
      </c>
      <c r="G34" s="20">
        <v>259.2</v>
      </c>
      <c r="H34" s="23">
        <f t="shared" si="1"/>
        <v>36288</v>
      </c>
    </row>
    <row r="35" spans="1:8" s="4" customFormat="1" ht="15.75">
      <c r="A35" s="33">
        <v>23</v>
      </c>
      <c r="B35" s="5" t="s">
        <v>40</v>
      </c>
      <c r="C35" s="18"/>
      <c r="D35" s="9">
        <v>6</v>
      </c>
      <c r="E35" s="20">
        <v>457.2</v>
      </c>
      <c r="F35" s="20">
        <f t="shared" si="0"/>
        <v>2743.2</v>
      </c>
      <c r="G35" s="20">
        <v>457.2</v>
      </c>
      <c r="H35" s="23">
        <f t="shared" si="1"/>
        <v>2743.2</v>
      </c>
    </row>
    <row r="36" spans="1:8" s="4" customFormat="1" ht="31.5">
      <c r="A36" s="33">
        <v>24</v>
      </c>
      <c r="B36" s="5" t="s">
        <v>41</v>
      </c>
      <c r="C36" s="18"/>
      <c r="D36" s="9">
        <v>20</v>
      </c>
      <c r="E36" s="20">
        <v>513.6</v>
      </c>
      <c r="F36" s="20">
        <f t="shared" si="0"/>
        <v>10272</v>
      </c>
      <c r="G36" s="20">
        <v>513.6</v>
      </c>
      <c r="H36" s="23">
        <f t="shared" si="1"/>
        <v>10272</v>
      </c>
    </row>
    <row r="37" spans="1:8" s="4" customFormat="1" ht="15.75">
      <c r="A37" s="33">
        <v>25</v>
      </c>
      <c r="B37" s="5" t="s">
        <v>42</v>
      </c>
      <c r="C37" s="18"/>
      <c r="D37" s="9">
        <v>6</v>
      </c>
      <c r="E37" s="20">
        <v>513.6</v>
      </c>
      <c r="F37" s="20">
        <f t="shared" si="0"/>
        <v>3081.6000000000004</v>
      </c>
      <c r="G37" s="20">
        <v>513.6</v>
      </c>
      <c r="H37" s="23">
        <f t="shared" si="1"/>
        <v>3081.6000000000004</v>
      </c>
    </row>
    <row r="38" spans="1:8" s="4" customFormat="1" ht="31.5">
      <c r="A38" s="33">
        <v>26</v>
      </c>
      <c r="B38" s="5" t="s">
        <v>43</v>
      </c>
      <c r="C38" s="18"/>
      <c r="D38" s="9">
        <v>6</v>
      </c>
      <c r="E38" s="20">
        <v>381.6</v>
      </c>
      <c r="F38" s="20">
        <f t="shared" si="0"/>
        <v>2289.6000000000004</v>
      </c>
      <c r="G38" s="20">
        <v>381.6</v>
      </c>
      <c r="H38" s="23">
        <f t="shared" si="1"/>
        <v>2289.6000000000004</v>
      </c>
    </row>
    <row r="39" spans="1:8" s="4" customFormat="1" ht="31.5">
      <c r="A39" s="33">
        <v>27</v>
      </c>
      <c r="B39" s="6" t="s">
        <v>44</v>
      </c>
      <c r="C39" s="18"/>
      <c r="D39" s="9">
        <v>6</v>
      </c>
      <c r="E39" s="20">
        <v>1281.5999999999999</v>
      </c>
      <c r="F39" s="20">
        <f t="shared" si="0"/>
        <v>7689.5999999999995</v>
      </c>
      <c r="G39" s="20">
        <v>762</v>
      </c>
      <c r="H39" s="23">
        <f t="shared" si="1"/>
        <v>4572</v>
      </c>
    </row>
    <row r="40" spans="1:8" s="4" customFormat="1" ht="31.5">
      <c r="A40" s="33">
        <v>28</v>
      </c>
      <c r="B40" s="8" t="s">
        <v>45</v>
      </c>
      <c r="C40" s="18"/>
      <c r="D40" s="9">
        <v>72</v>
      </c>
      <c r="E40" s="20">
        <v>604.79999999999995</v>
      </c>
      <c r="F40" s="20">
        <f t="shared" si="0"/>
        <v>43545.599999999999</v>
      </c>
      <c r="G40" s="20">
        <v>604.79999999999995</v>
      </c>
      <c r="H40" s="23">
        <f t="shared" si="1"/>
        <v>43545.599999999999</v>
      </c>
    </row>
    <row r="41" spans="1:8" s="4" customFormat="1" ht="31.5">
      <c r="A41" s="33">
        <v>29</v>
      </c>
      <c r="B41" s="6" t="s">
        <v>46</v>
      </c>
      <c r="C41" s="18"/>
      <c r="D41" s="9">
        <v>92</v>
      </c>
      <c r="E41" s="20">
        <v>741.6</v>
      </c>
      <c r="F41" s="20">
        <f t="shared" si="0"/>
        <v>68227.199999999997</v>
      </c>
      <c r="G41" s="20">
        <v>741.6</v>
      </c>
      <c r="H41" s="23">
        <f t="shared" si="1"/>
        <v>68227.199999999997</v>
      </c>
    </row>
    <row r="42" spans="1:8" s="4" customFormat="1" ht="15.75">
      <c r="A42" s="33">
        <v>30</v>
      </c>
      <c r="B42" s="7" t="s">
        <v>47</v>
      </c>
      <c r="C42" s="35"/>
      <c r="D42" s="36">
        <v>6</v>
      </c>
      <c r="E42" s="37">
        <v>381.6</v>
      </c>
      <c r="F42" s="37">
        <f t="shared" si="0"/>
        <v>2289.6000000000004</v>
      </c>
      <c r="G42" s="20">
        <v>381.6</v>
      </c>
      <c r="H42" s="23">
        <f t="shared" si="1"/>
        <v>2289.6000000000004</v>
      </c>
    </row>
    <row r="43" spans="1:8" s="4" customFormat="1" ht="63">
      <c r="A43" s="33">
        <v>31</v>
      </c>
      <c r="B43" s="5" t="s">
        <v>48</v>
      </c>
      <c r="C43" s="18"/>
      <c r="D43" s="9">
        <v>420</v>
      </c>
      <c r="E43" s="20">
        <v>390</v>
      </c>
      <c r="F43" s="20">
        <f t="shared" si="0"/>
        <v>163800</v>
      </c>
      <c r="G43" s="20">
        <v>390</v>
      </c>
      <c r="H43" s="23">
        <f t="shared" si="1"/>
        <v>163800</v>
      </c>
    </row>
    <row r="44" spans="1:8" s="4" customFormat="1" ht="15.75">
      <c r="A44" s="33">
        <v>32</v>
      </c>
      <c r="B44" s="7" t="s">
        <v>49</v>
      </c>
      <c r="C44" s="18"/>
      <c r="D44" s="9">
        <v>20</v>
      </c>
      <c r="E44" s="20">
        <v>189.6</v>
      </c>
      <c r="F44" s="20">
        <f t="shared" si="0"/>
        <v>3792</v>
      </c>
      <c r="G44" s="20">
        <v>189.6</v>
      </c>
      <c r="H44" s="23">
        <f t="shared" si="1"/>
        <v>3792</v>
      </c>
    </row>
    <row r="45" spans="1:8" s="4" customFormat="1" ht="15.75">
      <c r="A45" s="33">
        <v>33</v>
      </c>
      <c r="B45" s="7" t="s">
        <v>50</v>
      </c>
      <c r="C45" s="18"/>
      <c r="D45" s="9">
        <v>20</v>
      </c>
      <c r="E45" s="20">
        <v>189.6</v>
      </c>
      <c r="F45" s="20">
        <f t="shared" si="0"/>
        <v>3792</v>
      </c>
      <c r="G45" s="20">
        <v>189.6</v>
      </c>
      <c r="H45" s="23">
        <f t="shared" si="1"/>
        <v>3792</v>
      </c>
    </row>
    <row r="46" spans="1:8" s="4" customFormat="1" ht="17.25" customHeight="1">
      <c r="A46" s="3"/>
      <c r="B46" s="17" t="s">
        <v>4</v>
      </c>
      <c r="C46" s="18"/>
      <c r="D46" s="18"/>
      <c r="E46" s="10"/>
      <c r="F46" s="43">
        <f>SUM(F13:F45)</f>
        <v>1403520.0000000002</v>
      </c>
      <c r="G46" s="10"/>
      <c r="H46" s="43">
        <f>SUM(H13:H45)</f>
        <v>1451995.2000000004</v>
      </c>
    </row>
    <row r="47" spans="1:8" ht="15.75">
      <c r="A47" s="55" t="s">
        <v>7</v>
      </c>
      <c r="B47" s="55"/>
      <c r="C47" s="17"/>
      <c r="D47" s="10"/>
      <c r="E47" s="24" t="s">
        <v>59</v>
      </c>
      <c r="F47" s="24"/>
      <c r="G47" s="24"/>
      <c r="H47" s="23"/>
    </row>
    <row r="48" spans="1:8" ht="18" customHeight="1">
      <c r="A48" s="54"/>
      <c r="B48" s="54"/>
      <c r="C48" s="54"/>
      <c r="D48" s="54"/>
      <c r="E48" s="54"/>
      <c r="F48" s="54"/>
      <c r="G48" s="54"/>
      <c r="H48" s="23"/>
    </row>
    <row r="49" spans="1:7" ht="25.5" customHeight="1">
      <c r="A49" s="53" t="s">
        <v>56</v>
      </c>
      <c r="B49" s="53"/>
      <c r="C49" s="53"/>
      <c r="D49" s="53"/>
      <c r="E49" s="53"/>
      <c r="F49" s="53"/>
      <c r="G49" s="53"/>
    </row>
    <row r="50" spans="1:7" ht="9.75" customHeight="1">
      <c r="A50" s="25"/>
      <c r="B50" s="26"/>
      <c r="C50" s="26"/>
      <c r="D50" s="26"/>
      <c r="E50" s="26"/>
      <c r="F50" s="26"/>
      <c r="G50" s="26"/>
    </row>
    <row r="51" spans="1:7" ht="33.75" customHeight="1">
      <c r="A51" s="27"/>
      <c r="B51" s="28" t="s">
        <v>9</v>
      </c>
      <c r="C51" s="61" t="s">
        <v>8</v>
      </c>
      <c r="D51" s="61"/>
      <c r="E51" s="61"/>
      <c r="F51" s="61"/>
      <c r="G51" s="61"/>
    </row>
    <row r="52" spans="1:7" ht="26.25" customHeight="1">
      <c r="A52" s="27"/>
      <c r="B52" s="28" t="s">
        <v>10</v>
      </c>
      <c r="C52" s="50" t="s">
        <v>60</v>
      </c>
      <c r="D52" s="50"/>
      <c r="E52" s="50"/>
      <c r="F52" s="50"/>
      <c r="G52" s="50"/>
    </row>
    <row r="53" spans="1:7" ht="26.25" customHeight="1">
      <c r="A53" s="29"/>
      <c r="B53" s="30" t="s">
        <v>11</v>
      </c>
      <c r="C53" s="50" t="s">
        <v>62</v>
      </c>
      <c r="D53" s="50"/>
      <c r="E53" s="50"/>
      <c r="F53" s="50"/>
      <c r="G53" s="50"/>
    </row>
    <row r="54" spans="1:7" ht="22.5" customHeight="1">
      <c r="A54" s="31"/>
      <c r="B54" s="30" t="s">
        <v>12</v>
      </c>
      <c r="C54" s="50" t="s">
        <v>66</v>
      </c>
      <c r="D54" s="50"/>
      <c r="E54" s="50"/>
      <c r="F54" s="50"/>
      <c r="G54" s="50"/>
    </row>
    <row r="55" spans="1:7" ht="17.25" customHeight="1">
      <c r="A55" s="56" t="s">
        <v>0</v>
      </c>
      <c r="B55" s="56"/>
      <c r="C55" s="12" t="s">
        <v>17</v>
      </c>
      <c r="D55" s="12"/>
      <c r="E55" s="12"/>
      <c r="F55" s="42"/>
      <c r="G55" s="12"/>
    </row>
    <row r="56" spans="1:7" ht="22.5" customHeight="1">
      <c r="A56" s="32"/>
      <c r="B56" s="32"/>
      <c r="C56" s="49"/>
      <c r="D56" s="49"/>
      <c r="E56" s="49"/>
      <c r="F56" s="42"/>
      <c r="G56" s="12"/>
    </row>
    <row r="57" spans="1:7" ht="13.5" customHeight="1"/>
    <row r="58" spans="1:7" ht="15" customHeight="1"/>
    <row r="60" spans="1:7" ht="45" customHeight="1"/>
    <row r="63" spans="1:7" ht="15" customHeight="1"/>
    <row r="64" spans="1:7" s="2" customFormat="1" ht="13.5" customHeight="1">
      <c r="A64" s="1"/>
      <c r="B64" s="1"/>
      <c r="C64" s="1"/>
      <c r="D64" s="1"/>
      <c r="E64" s="1"/>
      <c r="F64" s="4"/>
      <c r="G64" s="1"/>
    </row>
    <row r="66" ht="21" customHeight="1"/>
  </sheetData>
  <mergeCells count="19">
    <mergeCell ref="A8:G8"/>
    <mergeCell ref="A9:G9"/>
    <mergeCell ref="A1:B3"/>
    <mergeCell ref="A5:B5"/>
    <mergeCell ref="A6:B6"/>
    <mergeCell ref="C56:E56"/>
    <mergeCell ref="C52:G52"/>
    <mergeCell ref="C53:G53"/>
    <mergeCell ref="C54:G54"/>
    <mergeCell ref="A11:A12"/>
    <mergeCell ref="A49:G49"/>
    <mergeCell ref="A48:G48"/>
    <mergeCell ref="A47:B47"/>
    <mergeCell ref="A55:B55"/>
    <mergeCell ref="B11:B12"/>
    <mergeCell ref="D11:D12"/>
    <mergeCell ref="E11:G11"/>
    <mergeCell ref="C11:C12"/>
    <mergeCell ref="C51:G5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view="pageBreakPreview" topLeftCell="A10" zoomScaleNormal="85" zoomScaleSheetLayoutView="100" workbookViewId="0">
      <selection activeCell="F21" sqref="F21:H24"/>
    </sheetView>
  </sheetViews>
  <sheetFormatPr defaultRowHeight="15"/>
  <cols>
    <col min="1" max="1" width="5.28515625" style="4" customWidth="1"/>
    <col min="2" max="2" width="42.7109375" style="4" customWidth="1"/>
    <col min="3" max="3" width="9.7109375" style="4" customWidth="1"/>
    <col min="4" max="4" width="19.140625" style="4" customWidth="1"/>
    <col min="5" max="5" width="20.42578125" style="4" customWidth="1"/>
    <col min="6" max="6" width="19.140625" style="4" customWidth="1"/>
    <col min="7" max="7" width="16.42578125" style="4" customWidth="1"/>
    <col min="8" max="8" width="15" style="4" customWidth="1"/>
    <col min="9" max="9" width="14" style="4" customWidth="1"/>
    <col min="10" max="16384" width="9.140625" style="4"/>
  </cols>
  <sheetData>
    <row r="1" spans="1:9" ht="15.75">
      <c r="A1" s="64"/>
      <c r="B1" s="64"/>
      <c r="C1" s="42"/>
      <c r="D1" s="42"/>
      <c r="E1" s="67" t="s">
        <v>13</v>
      </c>
      <c r="F1" s="67"/>
      <c r="G1" s="67"/>
      <c r="H1" s="67"/>
    </row>
    <row r="2" spans="1:9" ht="15.75">
      <c r="A2" s="64"/>
      <c r="B2" s="64"/>
      <c r="C2" s="42"/>
      <c r="D2" s="42"/>
      <c r="E2" s="67" t="s">
        <v>57</v>
      </c>
      <c r="F2" s="67"/>
      <c r="G2" s="67"/>
      <c r="H2" s="67"/>
    </row>
    <row r="3" spans="1:9" ht="15.75">
      <c r="A3" s="64"/>
      <c r="B3" s="64"/>
      <c r="C3" s="42"/>
      <c r="D3" s="42"/>
      <c r="E3" s="67"/>
      <c r="F3" s="67"/>
      <c r="G3" s="67"/>
      <c r="H3" s="67"/>
    </row>
    <row r="4" spans="1:9" ht="12.75" customHeight="1">
      <c r="A4" s="39"/>
      <c r="B4" s="39"/>
      <c r="C4" s="42"/>
      <c r="D4" s="42"/>
      <c r="E4" s="38"/>
      <c r="F4" s="38"/>
      <c r="G4" s="38"/>
      <c r="H4" s="38"/>
    </row>
    <row r="5" spans="1:9" ht="15.75">
      <c r="A5" s="65"/>
      <c r="B5" s="65"/>
      <c r="C5" s="42"/>
      <c r="D5" s="42"/>
      <c r="E5" s="86" t="s">
        <v>71</v>
      </c>
      <c r="F5" s="67"/>
      <c r="G5" s="67"/>
      <c r="H5" s="67"/>
    </row>
    <row r="6" spans="1:9" ht="15.75">
      <c r="A6" s="66"/>
      <c r="B6" s="66"/>
      <c r="C6" s="42"/>
      <c r="D6" s="42"/>
      <c r="E6" s="67" t="s">
        <v>72</v>
      </c>
      <c r="F6" s="67"/>
      <c r="G6" s="67"/>
      <c r="H6" s="67"/>
    </row>
    <row r="7" spans="1:9" ht="15.75">
      <c r="A7" s="42"/>
      <c r="B7" s="42"/>
      <c r="C7" s="42"/>
      <c r="D7" s="42"/>
      <c r="E7" s="40"/>
      <c r="F7" s="40"/>
      <c r="G7" s="40"/>
      <c r="H7" s="40"/>
    </row>
    <row r="8" spans="1:9" ht="18.75">
      <c r="A8" s="62" t="s">
        <v>16</v>
      </c>
      <c r="B8" s="62"/>
      <c r="C8" s="62"/>
      <c r="D8" s="62"/>
      <c r="E8" s="62"/>
      <c r="F8" s="62"/>
      <c r="G8" s="62"/>
      <c r="H8" s="62"/>
    </row>
    <row r="9" spans="1:9" ht="18.75">
      <c r="A9" s="63" t="s">
        <v>73</v>
      </c>
      <c r="B9" s="63"/>
      <c r="C9" s="63"/>
      <c r="D9" s="63"/>
      <c r="E9" s="63"/>
      <c r="F9" s="63"/>
      <c r="G9" s="63"/>
      <c r="H9" s="63"/>
    </row>
    <row r="10" spans="1:9" ht="6.75" customHeight="1">
      <c r="A10" s="16"/>
      <c r="B10" s="16"/>
      <c r="C10" s="16"/>
      <c r="D10" s="16"/>
      <c r="E10" s="16"/>
      <c r="F10" s="16"/>
      <c r="G10" s="16"/>
      <c r="H10" s="16"/>
    </row>
    <row r="11" spans="1:9" ht="15" customHeight="1">
      <c r="A11" s="68" t="s">
        <v>63</v>
      </c>
      <c r="B11" s="69"/>
      <c r="C11" s="69"/>
      <c r="D11" s="68" t="s">
        <v>15</v>
      </c>
      <c r="E11" s="69"/>
      <c r="F11" s="69"/>
      <c r="G11" s="69"/>
      <c r="H11" s="72"/>
      <c r="I11" s="74"/>
    </row>
    <row r="12" spans="1:9" ht="15" customHeight="1">
      <c r="A12" s="70"/>
      <c r="B12" s="71"/>
      <c r="C12" s="71"/>
      <c r="D12" s="70"/>
      <c r="E12" s="71"/>
      <c r="F12" s="71"/>
      <c r="G12" s="71"/>
      <c r="H12" s="73"/>
      <c r="I12" s="75"/>
    </row>
    <row r="13" spans="1:9" ht="20.25" customHeight="1">
      <c r="A13" s="77" t="s">
        <v>54</v>
      </c>
      <c r="B13" s="78"/>
      <c r="C13" s="78"/>
      <c r="D13" s="78"/>
      <c r="E13" s="78"/>
      <c r="F13" s="78"/>
      <c r="G13" s="78"/>
      <c r="H13" s="79"/>
      <c r="I13" s="76"/>
    </row>
    <row r="14" spans="1:9" ht="18" customHeight="1">
      <c r="A14" s="51" t="s">
        <v>14</v>
      </c>
      <c r="B14" s="57" t="s">
        <v>51</v>
      </c>
      <c r="C14" s="57" t="s">
        <v>5</v>
      </c>
      <c r="D14" s="59" t="s">
        <v>6</v>
      </c>
      <c r="E14" s="60"/>
      <c r="F14" s="80"/>
      <c r="G14" s="81" t="s">
        <v>74</v>
      </c>
      <c r="H14" s="81" t="s">
        <v>53</v>
      </c>
      <c r="I14" s="81" t="s">
        <v>55</v>
      </c>
    </row>
    <row r="15" spans="1:9" ht="40.5" customHeight="1">
      <c r="A15" s="52"/>
      <c r="B15" s="58"/>
      <c r="C15" s="58"/>
      <c r="D15" s="11" t="s">
        <v>1</v>
      </c>
      <c r="E15" s="11" t="s">
        <v>2</v>
      </c>
      <c r="F15" s="11" t="s">
        <v>3</v>
      </c>
      <c r="G15" s="82"/>
      <c r="H15" s="82"/>
      <c r="I15" s="82"/>
    </row>
    <row r="16" spans="1:9" ht="69.75" customHeight="1">
      <c r="A16" s="33">
        <v>1</v>
      </c>
      <c r="B16" s="5" t="s">
        <v>76</v>
      </c>
      <c r="C16" s="18" t="s">
        <v>64</v>
      </c>
      <c r="D16" s="87">
        <f>[1]ОНМЦК!$E$49</f>
        <v>1994873.2400000005</v>
      </c>
      <c r="E16" s="87">
        <f>[1]ОНМЦК!$F$49</f>
        <v>1922905.4400000002</v>
      </c>
      <c r="F16" s="87">
        <f>[1]ОНМЦК!$G$49</f>
        <v>1993972.8800000006</v>
      </c>
      <c r="G16" s="88">
        <f>ROUND(((D16+E16+F16)/3),2)/12</f>
        <v>164215.32083333333</v>
      </c>
      <c r="H16" s="89">
        <f>ROUND(((E16+F16+D16)/3),2)</f>
        <v>1970583.85</v>
      </c>
      <c r="I16" s="88">
        <v>5.76</v>
      </c>
    </row>
    <row r="17" spans="1:9" ht="15.75">
      <c r="A17" s="55" t="s">
        <v>7</v>
      </c>
      <c r="B17" s="55"/>
      <c r="C17" s="17"/>
      <c r="D17" s="24"/>
      <c r="E17" s="24"/>
      <c r="F17" s="24"/>
      <c r="G17" s="19"/>
      <c r="H17" s="19"/>
      <c r="I17" s="23"/>
    </row>
    <row r="18" spans="1:9" ht="18" customHeight="1">
      <c r="A18" s="54" t="s">
        <v>75</v>
      </c>
      <c r="B18" s="54"/>
      <c r="C18" s="54"/>
      <c r="D18" s="54"/>
      <c r="E18" s="54"/>
      <c r="F18" s="54"/>
      <c r="G18" s="54"/>
      <c r="H18" s="54"/>
      <c r="I18" s="23"/>
    </row>
    <row r="19" spans="1:9" ht="25.5" customHeight="1">
      <c r="A19" s="53" t="s">
        <v>56</v>
      </c>
      <c r="B19" s="53"/>
      <c r="C19" s="53"/>
      <c r="D19" s="53"/>
      <c r="E19" s="53"/>
      <c r="F19" s="53"/>
      <c r="G19" s="53"/>
      <c r="H19" s="53"/>
    </row>
    <row r="20" spans="1:9" ht="9.75" customHeight="1">
      <c r="A20" s="25"/>
      <c r="B20" s="26"/>
      <c r="C20" s="26"/>
      <c r="D20" s="26"/>
      <c r="E20" s="26"/>
      <c r="F20" s="26"/>
      <c r="G20" s="26"/>
      <c r="H20" s="26"/>
    </row>
    <row r="21" spans="1:9" ht="33.75" customHeight="1">
      <c r="A21" s="27"/>
      <c r="B21" s="41" t="s">
        <v>9</v>
      </c>
      <c r="C21" s="61" t="s">
        <v>8</v>
      </c>
      <c r="D21" s="61"/>
      <c r="E21" s="61"/>
      <c r="F21" s="83"/>
      <c r="G21" s="84"/>
      <c r="H21" s="84"/>
    </row>
    <row r="22" spans="1:9" ht="30.75" customHeight="1">
      <c r="A22" s="27"/>
      <c r="B22" s="41" t="s">
        <v>10</v>
      </c>
      <c r="C22" s="85" t="str">
        <f>[1]ОНМЦК!$C$55:$F$55</f>
        <v xml:space="preserve">Коммерческое предложение № 66-20-007-07/22-03-3439-2025 от 23.12.2025 года </v>
      </c>
      <c r="D22" s="85"/>
      <c r="E22" s="85"/>
      <c r="F22" s="83"/>
      <c r="G22" s="84"/>
      <c r="H22" s="84"/>
    </row>
    <row r="23" spans="1:9" ht="32.25" customHeight="1">
      <c r="A23" s="29"/>
      <c r="B23" s="30" t="s">
        <v>11</v>
      </c>
      <c r="C23" s="85" t="str">
        <f>[1]ОНМЦК!$C$56:$F$56</f>
        <v>Коммерческое предложение № 66-20-15/09-3742-2025 от 15.12.2025 года</v>
      </c>
      <c r="D23" s="85"/>
      <c r="E23" s="85"/>
      <c r="F23" s="83"/>
      <c r="G23" s="84"/>
      <c r="H23" s="84"/>
    </row>
    <row r="24" spans="1:9" ht="30.75" customHeight="1">
      <c r="A24" s="31"/>
      <c r="B24" s="30" t="s">
        <v>12</v>
      </c>
      <c r="C24" s="85" t="str">
        <f>[1]ОНМЦК!$C$57:$F$57</f>
        <v>Коммерческое предложение №  66-20-011-02/4083-2025 от 24.12.2025 года</v>
      </c>
      <c r="D24" s="85"/>
      <c r="E24" s="85"/>
      <c r="F24" s="83"/>
      <c r="G24" s="84"/>
      <c r="H24" s="84"/>
    </row>
    <row r="25" spans="1:9" ht="30.75" customHeight="1">
      <c r="A25" s="45"/>
      <c r="B25" s="46"/>
      <c r="C25" s="47"/>
      <c r="D25" s="47"/>
      <c r="E25" s="47"/>
      <c r="F25" s="48"/>
      <c r="G25" s="44"/>
      <c r="H25" s="44"/>
    </row>
    <row r="26" spans="1:9" ht="17.25" customHeight="1">
      <c r="A26" s="56" t="s">
        <v>70</v>
      </c>
      <c r="B26" s="56"/>
      <c r="C26" s="42" t="s">
        <v>17</v>
      </c>
      <c r="D26" s="42"/>
      <c r="E26" s="42"/>
      <c r="F26" s="42"/>
      <c r="G26" s="42"/>
      <c r="H26" s="42"/>
    </row>
    <row r="27" spans="1:9" ht="22.5" customHeight="1">
      <c r="A27" s="32"/>
      <c r="B27" s="32"/>
      <c r="C27" s="49"/>
      <c r="D27" s="49"/>
      <c r="E27" s="42"/>
      <c r="F27" s="42"/>
      <c r="G27" s="42"/>
      <c r="H27" s="42"/>
    </row>
    <row r="28" spans="1:9" ht="13.5" customHeight="1"/>
    <row r="29" spans="1:9" ht="15" customHeight="1"/>
    <row r="31" spans="1:9" ht="45" customHeight="1"/>
    <row r="34" spans="1:8" ht="15" customHeight="1"/>
    <row r="35" spans="1:8" s="2" customFormat="1" ht="13.5" customHeight="1">
      <c r="A35" s="4"/>
      <c r="B35" s="4"/>
      <c r="C35" s="4"/>
      <c r="D35" s="4"/>
      <c r="E35" s="4"/>
      <c r="F35" s="4"/>
      <c r="G35" s="4"/>
      <c r="H35" s="4"/>
    </row>
    <row r="37" spans="1:8" ht="21" customHeight="1"/>
  </sheetData>
  <mergeCells count="31">
    <mergeCell ref="A26:B26"/>
    <mergeCell ref="C27:D27"/>
    <mergeCell ref="A17:B17"/>
    <mergeCell ref="A18:H18"/>
    <mergeCell ref="A19:H19"/>
    <mergeCell ref="C21:E21"/>
    <mergeCell ref="F21:H24"/>
    <mergeCell ref="C22:E22"/>
    <mergeCell ref="C23:E23"/>
    <mergeCell ref="C24:E24"/>
    <mergeCell ref="I11:I13"/>
    <mergeCell ref="A13:H13"/>
    <mergeCell ref="A14:A15"/>
    <mergeCell ref="B14:B15"/>
    <mergeCell ref="C14:C15"/>
    <mergeCell ref="D14:F14"/>
    <mergeCell ref="G14:G15"/>
    <mergeCell ref="H14:H15"/>
    <mergeCell ref="I14:I15"/>
    <mergeCell ref="A6:B6"/>
    <mergeCell ref="E6:H6"/>
    <mergeCell ref="A8:H8"/>
    <mergeCell ref="A9:H9"/>
    <mergeCell ref="A11:C12"/>
    <mergeCell ref="D11:H12"/>
    <mergeCell ref="A1:B3"/>
    <mergeCell ref="E1:H1"/>
    <mergeCell ref="E2:H2"/>
    <mergeCell ref="E3:H3"/>
    <mergeCell ref="A5:B5"/>
    <mergeCell ref="E5:H5"/>
  </mergeCells>
  <printOptions horizontalCentered="1"/>
  <pageMargins left="0.7" right="0.7" top="0.75" bottom="0.75" header="0.3" footer="0.3"/>
  <pageSetup paperSize="9" scale="8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ОНМЦК</vt:lpstr>
      <vt:lpstr>ОНМЦК (2)</vt:lpstr>
      <vt:lpstr>ОНМЦК!Область_печати</vt:lpstr>
      <vt:lpstr>'ОНМЦК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2026-02-17T09:36:30Z</cp:lastPrinted>
  <dcterms:created xsi:type="dcterms:W3CDTF">1996-10-08T23:32:33Z</dcterms:created>
  <dcterms:modified xsi:type="dcterms:W3CDTF">2026-02-17T09:41:06Z</dcterms:modified>
</cp:coreProperties>
</file>