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Обоснование НМЦД" sheetId="1" r:id="rId1"/>
  </sheets>
  <calcPr calcId="181029"/>
</workbook>
</file>

<file path=xl/calcChain.xml><?xml version="1.0" encoding="utf-8"?>
<calcChain xmlns="http://schemas.openxmlformats.org/spreadsheetml/2006/main">
  <c r="V31" i="1"/>
  <c r="H25"/>
  <c r="F25"/>
  <c r="F18"/>
  <c r="H18"/>
  <c r="J18"/>
  <c r="Q18"/>
  <c r="V18" s="1"/>
  <c r="R18"/>
  <c r="F19"/>
  <c r="H19"/>
  <c r="J19"/>
  <c r="Q19"/>
  <c r="V19" s="1"/>
  <c r="R19"/>
  <c r="F13"/>
  <c r="H13"/>
  <c r="J13"/>
  <c r="Q13"/>
  <c r="V13" s="1"/>
  <c r="R13"/>
  <c r="F14"/>
  <c r="H14"/>
  <c r="J14"/>
  <c r="Q14"/>
  <c r="V14" s="1"/>
  <c r="R14"/>
  <c r="F15"/>
  <c r="H15"/>
  <c r="J15"/>
  <c r="Q15"/>
  <c r="V15" s="1"/>
  <c r="R15"/>
  <c r="S15" s="1"/>
  <c r="T15" s="1"/>
  <c r="U15" s="1"/>
  <c r="F16"/>
  <c r="H16"/>
  <c r="J16"/>
  <c r="Q16"/>
  <c r="V16" s="1"/>
  <c r="R16"/>
  <c r="F17"/>
  <c r="H17"/>
  <c r="J17"/>
  <c r="Q17"/>
  <c r="V17" s="1"/>
  <c r="R17"/>
  <c r="S17" s="1"/>
  <c r="T17" s="1"/>
  <c r="U17" s="1"/>
  <c r="F20"/>
  <c r="H20"/>
  <c r="J20"/>
  <c r="Q20"/>
  <c r="V20" s="1"/>
  <c r="R20"/>
  <c r="F21"/>
  <c r="H21"/>
  <c r="J21"/>
  <c r="Q21"/>
  <c r="V21" s="1"/>
  <c r="R21"/>
  <c r="F22"/>
  <c r="H22"/>
  <c r="J22"/>
  <c r="Q22"/>
  <c r="V22" s="1"/>
  <c r="R22"/>
  <c r="F23"/>
  <c r="H23"/>
  <c r="J23"/>
  <c r="Q23"/>
  <c r="V23" s="1"/>
  <c r="R23"/>
  <c r="F24"/>
  <c r="H24"/>
  <c r="J24"/>
  <c r="Q24"/>
  <c r="V24" s="1"/>
  <c r="R24"/>
  <c r="J25"/>
  <c r="Q25"/>
  <c r="V25" s="1"/>
  <c r="R25"/>
  <c r="F26"/>
  <c r="H26"/>
  <c r="J26"/>
  <c r="Q26"/>
  <c r="V26" s="1"/>
  <c r="R26"/>
  <c r="F27"/>
  <c r="H27"/>
  <c r="J27"/>
  <c r="Q27"/>
  <c r="V27" s="1"/>
  <c r="R27"/>
  <c r="F28"/>
  <c r="H28"/>
  <c r="J28"/>
  <c r="Q28"/>
  <c r="V28" s="1"/>
  <c r="R28"/>
  <c r="F29"/>
  <c r="H29"/>
  <c r="J29"/>
  <c r="Q29"/>
  <c r="V29" s="1"/>
  <c r="R29"/>
  <c r="F30"/>
  <c r="H30"/>
  <c r="J30"/>
  <c r="Q30"/>
  <c r="V30" s="1"/>
  <c r="R30"/>
  <c r="S18" l="1"/>
  <c r="T18" s="1"/>
  <c r="U18" s="1"/>
  <c r="S30"/>
  <c r="T30" s="1"/>
  <c r="U30" s="1"/>
  <c r="S21"/>
  <c r="T21" s="1"/>
  <c r="U21" s="1"/>
  <c r="S29"/>
  <c r="T29" s="1"/>
  <c r="U29" s="1"/>
  <c r="S28"/>
  <c r="T28" s="1"/>
  <c r="U28" s="1"/>
  <c r="S24"/>
  <c r="T24" s="1"/>
  <c r="U24" s="1"/>
  <c r="S27"/>
  <c r="T27" s="1"/>
  <c r="U27" s="1"/>
  <c r="S14"/>
  <c r="T14" s="1"/>
  <c r="U14" s="1"/>
  <c r="S22"/>
  <c r="T22" s="1"/>
  <c r="U22" s="1"/>
  <c r="S23"/>
  <c r="T23" s="1"/>
  <c r="U23" s="1"/>
  <c r="S20"/>
  <c r="T20" s="1"/>
  <c r="U20" s="1"/>
  <c r="S19"/>
  <c r="T19" s="1"/>
  <c r="U19" s="1"/>
  <c r="S16"/>
  <c r="T16" s="1"/>
  <c r="U16" s="1"/>
  <c r="S25"/>
  <c r="T25" s="1"/>
  <c r="U25" s="1"/>
  <c r="S13"/>
  <c r="T13" s="1"/>
  <c r="U13" s="1"/>
  <c r="S26"/>
  <c r="T26" s="1"/>
  <c r="U26" s="1"/>
  <c r="E8" l="1"/>
</calcChain>
</file>

<file path=xl/sharedStrings.xml><?xml version="1.0" encoding="utf-8"?>
<sst xmlns="http://schemas.openxmlformats.org/spreadsheetml/2006/main" count="86" uniqueCount="58">
  <si>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</si>
  <si>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</si>
  <si>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</si>
  <si>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</si>
  <si>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</si>
  <si>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</si>
  <si>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</si>
  <si>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</si>
  <si>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</si>
  <si>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</si>
  <si>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</si>
  <si>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</si>
  <si>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</si>
  <si>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</si>
  <si>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</si>
  <si>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</si>
  <si>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</si>
  <si>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</si>
  <si>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</si>
  <si>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</si>
  <si>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</si>
  <si>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</si>
  <si>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</si>
  <si>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</si>
  <si>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</si>
  <si>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</si>
  <si>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</si>
  <si>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</si>
  <si>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</si>
  <si>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</si>
  <si>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</si>
  <si>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</si>
  <si>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</si>
  <si>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</si>
  <si>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</si>
  <si>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</si>
  <si>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Вермишель</t>
  </si>
  <si>
    <t>Горох колотый</t>
  </si>
  <si>
    <t xml:space="preserve">Зеленый горошек 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</si>
  <si>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</si>
  <si>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</si>
  <si>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</si>
  <si>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</si>
  <si>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</si>
  <si>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</si>
  <si>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 круглый</t>
  </si>
  <si>
    <t>Крупа ячневая</t>
  </si>
  <si>
    <t>Кукуруза консервированная</t>
  </si>
  <si>
    <t>Макаронные изделия, гарнирные</t>
  </si>
  <si>
    <t>Мука пшеничная хлебопекарная</t>
  </si>
  <si>
    <t>Огурцы соленые на лимонной кислоте</t>
  </si>
  <si>
    <t>Сахар-песок</t>
  </si>
  <si>
    <t>Фасоль консервированная</t>
  </si>
  <si>
    <t>Овсяные хлопья «Геркулес»</t>
  </si>
  <si>
    <t>кг</t>
  </si>
  <si>
    <t>№98 от 19.02.2026</t>
  </si>
  <si>
    <t>№22 от 19.02.2026</t>
  </si>
  <si>
    <t>№23 от 19.02.2026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</si>
</sst>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_р_."/>
    <numFmt numFmtId="166" formatCode="#,##0.0000"/>
  </numFmts>
  <fonts count="19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34</xdr:row>
      <xdr:rowOff>998367</xdr:rowOff>
    </xdr:from>
    <xdr:to>
      <xdr:col>3</xdr:col>
      <xdr:colOff>228600</xdr:colOff>
      <xdr:row>34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36</xdr:row>
      <xdr:rowOff>211452</xdr:rowOff>
    </xdr:from>
    <xdr:to>
      <xdr:col>3</xdr:col>
      <xdr:colOff>495299</xdr:colOff>
      <xdr:row>36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35</xdr:row>
      <xdr:rowOff>422036</xdr:rowOff>
    </xdr:from>
    <xdr:to>
      <xdr:col>4</xdr:col>
      <xdr:colOff>336186</xdr:colOff>
      <xdr:row>36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36</xdr:row>
      <xdr:rowOff>211452</xdr:rowOff>
    </xdr:from>
    <xdr:to>
      <xdr:col>3</xdr:col>
      <xdr:colOff>495299</xdr:colOff>
      <xdr:row>36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tabSelected="1" topLeftCell="A7" zoomScale="70" zoomScaleNormal="70" workbookViewId="0">
      <selection activeCell="Z17" sqref="Z17"/>
    </sheetView>
  </sheetViews>
  <sheetFormatPr defaultRowHeight="1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>
      <c r="F1" s="4"/>
      <c r="G1" s="4"/>
      <c r="H1" s="4"/>
      <c r="V1" s="5" t="s">
        <v>0</v>
      </c>
    </row>
    <row r="2" spans="1:22" s="3" customFormat="1" ht="12">
      <c r="F2" s="4"/>
      <c r="G2" s="4"/>
      <c r="H2" s="4"/>
      <c r="V2" s="5" t="s">
        <v>1</v>
      </c>
    </row>
    <row r="3" spans="1:22" s="6" customFormat="1" ht="11.25"/>
    <row r="4" spans="1:22" ht="15.7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5.7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5.7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7" customFormat="1" ht="11.25">
      <c r="T7" s="6"/>
      <c r="U7" s="6"/>
    </row>
    <row r="8" spans="1:22" s="8" customFormat="1" ht="15.75" customHeight="1">
      <c r="A8" s="63" t="s">
        <v>5</v>
      </c>
      <c r="B8" s="63"/>
      <c r="C8" s="63"/>
      <c r="D8" s="63"/>
      <c r="E8" s="64">
        <f>SUMIF(V31,"&gt;0")</f>
        <v>439703.4</v>
      </c>
      <c r="F8" s="64"/>
      <c r="G8" s="65" t="s">
        <v>6</v>
      </c>
      <c r="H8" s="65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>
      <c r="A10" s="57" t="s">
        <v>9</v>
      </c>
      <c r="B10" s="57" t="s">
        <v>34</v>
      </c>
      <c r="C10" s="57" t="s">
        <v>35</v>
      </c>
      <c r="D10" s="57"/>
      <c r="E10" s="59" t="s">
        <v>10</v>
      </c>
      <c r="F10" s="59"/>
      <c r="G10" s="59" t="s">
        <v>11</v>
      </c>
      <c r="H10" s="59"/>
      <c r="I10" s="59" t="s">
        <v>12</v>
      </c>
      <c r="J10" s="59"/>
      <c r="K10" s="59" t="s">
        <v>13</v>
      </c>
      <c r="L10" s="59"/>
      <c r="M10" s="59" t="s">
        <v>14</v>
      </c>
      <c r="N10" s="59"/>
      <c r="O10" s="59" t="s">
        <v>15</v>
      </c>
      <c r="P10" s="59"/>
      <c r="Q10" s="58" t="s">
        <v>16</v>
      </c>
      <c r="R10" s="57" t="s">
        <v>17</v>
      </c>
      <c r="S10" s="57" t="s">
        <v>18</v>
      </c>
      <c r="T10" s="57" t="s">
        <v>19</v>
      </c>
      <c r="U10" s="57" t="s">
        <v>20</v>
      </c>
      <c r="V10" s="58" t="s">
        <v>21</v>
      </c>
    </row>
    <row r="11" spans="1:22" ht="27" customHeight="1">
      <c r="A11" s="57"/>
      <c r="B11" s="57"/>
      <c r="C11" s="57"/>
      <c r="D11" s="57"/>
      <c r="E11" s="60" t="s">
        <v>55</v>
      </c>
      <c r="F11" s="60"/>
      <c r="G11" s="60" t="s">
        <v>56</v>
      </c>
      <c r="H11" s="60"/>
      <c r="I11" s="60" t="s">
        <v>57</v>
      </c>
      <c r="J11" s="60"/>
      <c r="K11" s="60"/>
      <c r="L11" s="60"/>
      <c r="M11" s="60"/>
      <c r="N11" s="60"/>
      <c r="O11" s="60"/>
      <c r="P11" s="60"/>
      <c r="Q11" s="58"/>
      <c r="R11" s="57"/>
      <c r="S11" s="57"/>
      <c r="T11" s="57"/>
      <c r="U11" s="57"/>
      <c r="V11" s="58"/>
    </row>
    <row r="12" spans="1:22" ht="27" customHeight="1">
      <c r="A12" s="57"/>
      <c r="B12" s="57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8"/>
      <c r="R12" s="57"/>
      <c r="S12" s="57"/>
      <c r="T12" s="57"/>
      <c r="U12" s="57"/>
      <c r="V12" s="58"/>
    </row>
    <row r="13" spans="1:22" ht="27" customHeight="1">
      <c r="A13" s="18">
        <v>1</v>
      </c>
      <c r="B13" s="44" t="s">
        <v>36</v>
      </c>
      <c r="C13" s="18" t="s">
        <v>54</v>
      </c>
      <c r="D13" s="20">
        <v>40</v>
      </c>
      <c r="E13" s="42">
        <v>85</v>
      </c>
      <c r="F13" s="43">
        <f t="shared" ref="F13:F17" si="0">E13*D13</f>
        <v>3400</v>
      </c>
      <c r="G13" s="21">
        <v>99</v>
      </c>
      <c r="H13" s="23">
        <f t="shared" ref="H13:H17" si="1">G13*D13</f>
        <v>3960</v>
      </c>
      <c r="I13" s="21">
        <v>95</v>
      </c>
      <c r="J13" s="43">
        <f t="shared" ref="J13:J17" si="2">I13*D13</f>
        <v>3800</v>
      </c>
      <c r="K13" s="24"/>
      <c r="L13" s="22"/>
      <c r="M13" s="22"/>
      <c r="N13" s="22"/>
      <c r="O13" s="22"/>
      <c r="P13" s="23"/>
      <c r="Q13" s="22">
        <f t="shared" ref="Q13:Q17" si="3">ROUND(AVERAGE(E13,G13,I13,K13,M13),2)</f>
        <v>93</v>
      </c>
      <c r="R13" s="25">
        <f t="shared" ref="R13:R17" si="4">COUNTA(E13,G13,I13,K13,M13)</f>
        <v>3</v>
      </c>
      <c r="S13" s="25">
        <f t="shared" ref="S13:S17" si="5">SQRT((IF(E13&gt;0,POWER(E13-Q13,2),0)+IF(G13&gt;0,POWER(G13-Q13,2),0)+IF(I13&gt;0,POWER(I13-Q13,2),0)+IF(K13&gt;0,POWER(K13-Q13,2),0)+IF(M13&gt;0,POWER(M13-Q13,2),0))/(R13-1))</f>
        <v>7.2111025509279782</v>
      </c>
      <c r="T13" s="26">
        <f t="shared" ref="T13:T17" si="6">S13/Q13*100</f>
        <v>7.7538737106752453</v>
      </c>
      <c r="U13" s="26" t="str">
        <f t="shared" ref="U13:U17" si="7">IF(T13&lt;33,$U$8,$U$9)</f>
        <v>ОДН</v>
      </c>
      <c r="V13" s="27">
        <f t="shared" ref="V13:V17" si="8">D13*Q13</f>
        <v>3720</v>
      </c>
    </row>
    <row r="14" spans="1:22" ht="27" customHeight="1">
      <c r="A14" s="18">
        <v>2</v>
      </c>
      <c r="B14" s="44" t="s">
        <v>37</v>
      </c>
      <c r="C14" s="18" t="s">
        <v>54</v>
      </c>
      <c r="D14" s="20">
        <v>125</v>
      </c>
      <c r="E14" s="42">
        <v>70</v>
      </c>
      <c r="F14" s="43">
        <f t="shared" si="0"/>
        <v>8750</v>
      </c>
      <c r="G14" s="21">
        <v>70</v>
      </c>
      <c r="H14" s="23">
        <f t="shared" si="1"/>
        <v>8750</v>
      </c>
      <c r="I14" s="21">
        <v>80</v>
      </c>
      <c r="J14" s="43">
        <f t="shared" si="2"/>
        <v>10000</v>
      </c>
      <c r="K14" s="24"/>
      <c r="L14" s="22"/>
      <c r="M14" s="22"/>
      <c r="N14" s="22"/>
      <c r="O14" s="22"/>
      <c r="P14" s="23"/>
      <c r="Q14" s="22">
        <f t="shared" si="3"/>
        <v>73.33</v>
      </c>
      <c r="R14" s="25">
        <f t="shared" si="4"/>
        <v>3</v>
      </c>
      <c r="S14" s="25">
        <f t="shared" si="5"/>
        <v>5.7735041352717502</v>
      </c>
      <c r="T14" s="26">
        <f t="shared" si="6"/>
        <v>7.8733180625552306</v>
      </c>
      <c r="U14" s="26" t="str">
        <f t="shared" si="7"/>
        <v>ОДН</v>
      </c>
      <c r="V14" s="27">
        <f t="shared" si="8"/>
        <v>9166.25</v>
      </c>
    </row>
    <row r="15" spans="1:22" ht="27" customHeight="1">
      <c r="A15" s="18">
        <v>3</v>
      </c>
      <c r="B15" s="44" t="s">
        <v>38</v>
      </c>
      <c r="C15" s="18" t="s">
        <v>54</v>
      </c>
      <c r="D15" s="20">
        <v>175</v>
      </c>
      <c r="E15" s="42">
        <v>190</v>
      </c>
      <c r="F15" s="43">
        <f t="shared" si="0"/>
        <v>33250</v>
      </c>
      <c r="G15" s="21">
        <v>170</v>
      </c>
      <c r="H15" s="23">
        <f t="shared" si="1"/>
        <v>29750</v>
      </c>
      <c r="I15" s="21">
        <v>200</v>
      </c>
      <c r="J15" s="43">
        <f t="shared" si="2"/>
        <v>35000</v>
      </c>
      <c r="K15" s="24"/>
      <c r="L15" s="22"/>
      <c r="M15" s="22"/>
      <c r="N15" s="22"/>
      <c r="O15" s="22"/>
      <c r="P15" s="23"/>
      <c r="Q15" s="22">
        <f t="shared" si="3"/>
        <v>186.67</v>
      </c>
      <c r="R15" s="25">
        <f t="shared" si="4"/>
        <v>3</v>
      </c>
      <c r="S15" s="25">
        <f t="shared" si="5"/>
        <v>15.275252862064182</v>
      </c>
      <c r="T15" s="26">
        <f t="shared" si="6"/>
        <v>8.183025050658479</v>
      </c>
      <c r="U15" s="26" t="str">
        <f t="shared" si="7"/>
        <v>ОДН</v>
      </c>
      <c r="V15" s="27">
        <f t="shared" si="8"/>
        <v>32667.249999999996</v>
      </c>
    </row>
    <row r="16" spans="1:22" ht="27" customHeight="1">
      <c r="A16" s="18">
        <v>4</v>
      </c>
      <c r="B16" s="44" t="s">
        <v>39</v>
      </c>
      <c r="C16" s="18" t="s">
        <v>54</v>
      </c>
      <c r="D16" s="20">
        <v>225</v>
      </c>
      <c r="E16" s="42">
        <v>90</v>
      </c>
      <c r="F16" s="43">
        <f t="shared" si="0"/>
        <v>20250</v>
      </c>
      <c r="G16" s="21">
        <v>99</v>
      </c>
      <c r="H16" s="23">
        <f t="shared" si="1"/>
        <v>22275</v>
      </c>
      <c r="I16" s="21">
        <v>100</v>
      </c>
      <c r="J16" s="43">
        <f t="shared" si="2"/>
        <v>22500</v>
      </c>
      <c r="K16" s="24"/>
      <c r="L16" s="22"/>
      <c r="M16" s="22"/>
      <c r="N16" s="22"/>
      <c r="O16" s="22"/>
      <c r="P16" s="23"/>
      <c r="Q16" s="22">
        <f t="shared" si="3"/>
        <v>96.33</v>
      </c>
      <c r="R16" s="25">
        <f t="shared" si="4"/>
        <v>3</v>
      </c>
      <c r="S16" s="25">
        <f t="shared" si="5"/>
        <v>5.5075720603547262</v>
      </c>
      <c r="T16" s="26">
        <f t="shared" si="6"/>
        <v>5.7174006647510911</v>
      </c>
      <c r="U16" s="26" t="str">
        <f t="shared" si="7"/>
        <v>ОДН</v>
      </c>
      <c r="V16" s="27">
        <f t="shared" si="8"/>
        <v>21674.25</v>
      </c>
    </row>
    <row r="17" spans="1:22" ht="27" customHeight="1">
      <c r="A17" s="18">
        <v>5</v>
      </c>
      <c r="B17" s="44" t="s">
        <v>40</v>
      </c>
      <c r="C17" s="18" t="s">
        <v>54</v>
      </c>
      <c r="D17" s="20">
        <v>50</v>
      </c>
      <c r="E17" s="42">
        <v>70</v>
      </c>
      <c r="F17" s="43">
        <f t="shared" si="0"/>
        <v>3500</v>
      </c>
      <c r="G17" s="21">
        <v>95</v>
      </c>
      <c r="H17" s="23">
        <f t="shared" si="1"/>
        <v>4750</v>
      </c>
      <c r="I17" s="21">
        <v>80</v>
      </c>
      <c r="J17" s="43">
        <f t="shared" si="2"/>
        <v>4000</v>
      </c>
      <c r="K17" s="24"/>
      <c r="L17" s="22"/>
      <c r="M17" s="22"/>
      <c r="N17" s="22"/>
      <c r="O17" s="22"/>
      <c r="P17" s="23"/>
      <c r="Q17" s="22">
        <f t="shared" si="3"/>
        <v>81.67</v>
      </c>
      <c r="R17" s="25">
        <f t="shared" si="4"/>
        <v>3</v>
      </c>
      <c r="S17" s="25">
        <f t="shared" si="5"/>
        <v>12.583058054384077</v>
      </c>
      <c r="T17" s="26">
        <f t="shared" si="6"/>
        <v>15.407197323844834</v>
      </c>
      <c r="U17" s="26" t="str">
        <f t="shared" si="7"/>
        <v>ОДН</v>
      </c>
      <c r="V17" s="27">
        <f t="shared" si="8"/>
        <v>4083.5</v>
      </c>
    </row>
    <row r="18" spans="1:22" ht="27" customHeight="1">
      <c r="A18" s="18">
        <v>6</v>
      </c>
      <c r="B18" s="44" t="s">
        <v>41</v>
      </c>
      <c r="C18" s="18" t="s">
        <v>54</v>
      </c>
      <c r="D18" s="20">
        <v>175</v>
      </c>
      <c r="E18" s="42">
        <v>70</v>
      </c>
      <c r="F18" s="43">
        <f t="shared" ref="F18:F19" si="9">E18*D18</f>
        <v>12250</v>
      </c>
      <c r="G18" s="21">
        <v>68</v>
      </c>
      <c r="H18" s="23">
        <f t="shared" ref="H18:H19" si="10">G18*D18</f>
        <v>11900</v>
      </c>
      <c r="I18" s="21">
        <v>80</v>
      </c>
      <c r="J18" s="43">
        <f t="shared" ref="J18:J19" si="11">I18*D18</f>
        <v>14000</v>
      </c>
      <c r="K18" s="24"/>
      <c r="L18" s="22"/>
      <c r="M18" s="22"/>
      <c r="N18" s="22"/>
      <c r="O18" s="22"/>
      <c r="P18" s="23"/>
      <c r="Q18" s="22">
        <f t="shared" ref="Q18:Q19" si="12">ROUND(AVERAGE(E18,G18,I18,K18,M18),2)</f>
        <v>72.67</v>
      </c>
      <c r="R18" s="25">
        <f t="shared" ref="R18:R19" si="13">COUNTA(E18,G18,I18,K18,M18)</f>
        <v>3</v>
      </c>
      <c r="S18" s="25">
        <f t="shared" ref="S18:S19" si="14">SQRT((IF(E18&gt;0,POWER(E18-Q18,2),0)+IF(G18&gt;0,POWER(G18-Q18,2),0)+IF(I18&gt;0,POWER(I18-Q18,2),0)+IF(K18&gt;0,POWER(K18-Q18,2),0)+IF(M18&gt;0,POWER(M18-Q18,2),0))/(R18-1))</f>
        <v>6.4291018035181242</v>
      </c>
      <c r="T18" s="26">
        <f t="shared" ref="T18:T19" si="15">S18/Q18*100</f>
        <v>8.8469819781452106</v>
      </c>
      <c r="U18" s="26" t="str">
        <f t="shared" ref="U18:U19" si="16">IF(T18&lt;33,$U$8,$U$9)</f>
        <v>ОДН</v>
      </c>
      <c r="V18" s="27">
        <f t="shared" ref="V18:V19" si="17">D18*Q18</f>
        <v>12717.25</v>
      </c>
    </row>
    <row r="19" spans="1:22" ht="27" customHeight="1">
      <c r="A19" s="18">
        <v>7</v>
      </c>
      <c r="B19" s="44" t="s">
        <v>42</v>
      </c>
      <c r="C19" s="18" t="s">
        <v>54</v>
      </c>
      <c r="D19" s="20">
        <v>25</v>
      </c>
      <c r="E19" s="42">
        <v>46</v>
      </c>
      <c r="F19" s="43">
        <f t="shared" si="9"/>
        <v>1150</v>
      </c>
      <c r="G19" s="21">
        <v>59</v>
      </c>
      <c r="H19" s="23">
        <f t="shared" si="10"/>
        <v>1475</v>
      </c>
      <c r="I19" s="21">
        <v>56</v>
      </c>
      <c r="J19" s="43">
        <f t="shared" si="11"/>
        <v>1400</v>
      </c>
      <c r="K19" s="24"/>
      <c r="L19" s="22"/>
      <c r="M19" s="22"/>
      <c r="N19" s="22"/>
      <c r="O19" s="22"/>
      <c r="P19" s="23"/>
      <c r="Q19" s="22">
        <f t="shared" si="12"/>
        <v>53.67</v>
      </c>
      <c r="R19" s="25">
        <f t="shared" si="13"/>
        <v>3</v>
      </c>
      <c r="S19" s="25">
        <f t="shared" si="14"/>
        <v>6.8068605098092023</v>
      </c>
      <c r="T19" s="26">
        <f t="shared" si="15"/>
        <v>12.682803260311537</v>
      </c>
      <c r="U19" s="26" t="str">
        <f t="shared" si="16"/>
        <v>ОДН</v>
      </c>
      <c r="V19" s="27">
        <f t="shared" si="17"/>
        <v>1341.75</v>
      </c>
    </row>
    <row r="20" spans="1:22" ht="27" customHeight="1">
      <c r="A20" s="45">
        <v>8</v>
      </c>
      <c r="B20" s="46" t="s">
        <v>43</v>
      </c>
      <c r="C20" s="18" t="s">
        <v>54</v>
      </c>
      <c r="D20" s="20">
        <v>100</v>
      </c>
      <c r="E20" s="42">
        <v>48</v>
      </c>
      <c r="F20" s="43">
        <f t="shared" ref="F20:F30" si="18">E20*D20</f>
        <v>4800</v>
      </c>
      <c r="G20" s="21">
        <v>49</v>
      </c>
      <c r="H20" s="23">
        <f t="shared" ref="H20:H30" si="19">G20*D20</f>
        <v>4900</v>
      </c>
      <c r="I20" s="21">
        <v>58</v>
      </c>
      <c r="J20" s="43">
        <f t="shared" ref="J20:J30" si="20">I20*D20</f>
        <v>5800</v>
      </c>
      <c r="K20" s="24"/>
      <c r="L20" s="22"/>
      <c r="M20" s="22"/>
      <c r="N20" s="22"/>
      <c r="O20" s="22"/>
      <c r="P20" s="23"/>
      <c r="Q20" s="22">
        <f t="shared" ref="Q20:Q30" si="21">ROUND(AVERAGE(E20,G20,I20,K20,M20),2)</f>
        <v>51.67</v>
      </c>
      <c r="R20" s="25">
        <f t="shared" ref="R20:R30" si="22">COUNTA(E20,G20,I20,K20,M20)</f>
        <v>3</v>
      </c>
      <c r="S20" s="25">
        <f t="shared" ref="S20:S30" si="23">SQRT((IF(E20&gt;0,POWER(E20-Q20,2),0)+IF(G20&gt;0,POWER(G20-Q20,2),0)+IF(I20&gt;0,POWER(I20-Q20,2),0)+IF(K20&gt;0,POWER(K20-Q20,2),0)+IF(M20&gt;0,POWER(M20-Q20,2),0))/(R20-1))</f>
        <v>5.5075720603547262</v>
      </c>
      <c r="T20" s="26">
        <f t="shared" ref="T20:T30" si="24">S20/Q20*100</f>
        <v>10.65912920525397</v>
      </c>
      <c r="U20" s="26" t="str">
        <f t="shared" ref="U20:U30" si="25">IF(T20&lt;33,$U$8,$U$9)</f>
        <v>ОДН</v>
      </c>
      <c r="V20" s="27">
        <f t="shared" ref="V20:V30" si="26">D20*Q20</f>
        <v>5167</v>
      </c>
    </row>
    <row r="21" spans="1:22" ht="27" customHeight="1">
      <c r="A21" s="18">
        <v>9</v>
      </c>
      <c r="B21" s="44" t="s">
        <v>44</v>
      </c>
      <c r="C21" s="18" t="s">
        <v>54</v>
      </c>
      <c r="D21" s="20">
        <v>125</v>
      </c>
      <c r="E21" s="42">
        <v>68</v>
      </c>
      <c r="F21" s="43">
        <f t="shared" si="18"/>
        <v>8500</v>
      </c>
      <c r="G21" s="21">
        <v>88</v>
      </c>
      <c r="H21" s="23">
        <f t="shared" si="19"/>
        <v>11000</v>
      </c>
      <c r="I21" s="21">
        <v>78</v>
      </c>
      <c r="J21" s="43">
        <f t="shared" si="20"/>
        <v>9750</v>
      </c>
      <c r="K21" s="24"/>
      <c r="L21" s="22"/>
      <c r="M21" s="22"/>
      <c r="N21" s="22"/>
      <c r="O21" s="22"/>
      <c r="P21" s="23"/>
      <c r="Q21" s="22">
        <f t="shared" si="21"/>
        <v>78</v>
      </c>
      <c r="R21" s="25">
        <f t="shared" si="22"/>
        <v>3</v>
      </c>
      <c r="S21" s="25">
        <f t="shared" si="23"/>
        <v>10</v>
      </c>
      <c r="T21" s="26">
        <f t="shared" si="24"/>
        <v>12.820512820512819</v>
      </c>
      <c r="U21" s="26" t="str">
        <f t="shared" si="25"/>
        <v>ОДН</v>
      </c>
      <c r="V21" s="27">
        <f t="shared" si="26"/>
        <v>9750</v>
      </c>
    </row>
    <row r="22" spans="1:22" ht="27" customHeight="1">
      <c r="A22" s="18">
        <v>10</v>
      </c>
      <c r="B22" s="44" t="s">
        <v>45</v>
      </c>
      <c r="C22" s="18" t="s">
        <v>54</v>
      </c>
      <c r="D22" s="20">
        <v>175</v>
      </c>
      <c r="E22" s="42">
        <v>130</v>
      </c>
      <c r="F22" s="43">
        <f t="shared" si="18"/>
        <v>22750</v>
      </c>
      <c r="G22" s="21">
        <v>150</v>
      </c>
      <c r="H22" s="23">
        <f t="shared" si="19"/>
        <v>26250</v>
      </c>
      <c r="I22" s="21">
        <v>140</v>
      </c>
      <c r="J22" s="43">
        <f t="shared" si="20"/>
        <v>24500</v>
      </c>
      <c r="K22" s="24"/>
      <c r="L22" s="22"/>
      <c r="M22" s="22"/>
      <c r="N22" s="22"/>
      <c r="O22" s="22"/>
      <c r="P22" s="23"/>
      <c r="Q22" s="22">
        <f t="shared" si="21"/>
        <v>140</v>
      </c>
      <c r="R22" s="25">
        <f t="shared" si="22"/>
        <v>3</v>
      </c>
      <c r="S22" s="25">
        <f t="shared" si="23"/>
        <v>10</v>
      </c>
      <c r="T22" s="26">
        <f t="shared" si="24"/>
        <v>7.1428571428571423</v>
      </c>
      <c r="U22" s="26" t="str">
        <f t="shared" si="25"/>
        <v>ОДН</v>
      </c>
      <c r="V22" s="27">
        <f t="shared" si="26"/>
        <v>24500</v>
      </c>
    </row>
    <row r="23" spans="1:22" ht="27" customHeight="1">
      <c r="A23" s="18">
        <v>11</v>
      </c>
      <c r="B23" s="44" t="s">
        <v>46</v>
      </c>
      <c r="C23" s="18" t="s">
        <v>54</v>
      </c>
      <c r="D23" s="20">
        <v>100</v>
      </c>
      <c r="E23" s="42">
        <v>46</v>
      </c>
      <c r="F23" s="43">
        <f t="shared" si="18"/>
        <v>4600</v>
      </c>
      <c r="G23" s="21">
        <v>56</v>
      </c>
      <c r="H23" s="23">
        <f t="shared" si="19"/>
        <v>5600</v>
      </c>
      <c r="I23" s="21">
        <v>56</v>
      </c>
      <c r="J23" s="43">
        <f t="shared" si="20"/>
        <v>5600</v>
      </c>
      <c r="K23" s="24"/>
      <c r="L23" s="22"/>
      <c r="M23" s="22"/>
      <c r="N23" s="22"/>
      <c r="O23" s="22"/>
      <c r="P23" s="23"/>
      <c r="Q23" s="22">
        <f t="shared" si="21"/>
        <v>52.67</v>
      </c>
      <c r="R23" s="25">
        <f t="shared" si="22"/>
        <v>3</v>
      </c>
      <c r="S23" s="25">
        <f t="shared" si="23"/>
        <v>5.7735041352717502</v>
      </c>
      <c r="T23" s="26">
        <f t="shared" si="24"/>
        <v>10.961655848247105</v>
      </c>
      <c r="U23" s="26" t="str">
        <f t="shared" si="25"/>
        <v>ОДН</v>
      </c>
      <c r="V23" s="27">
        <f t="shared" si="26"/>
        <v>5267</v>
      </c>
    </row>
    <row r="24" spans="1:22" ht="27" customHeight="1">
      <c r="A24" s="18">
        <v>12</v>
      </c>
      <c r="B24" s="44" t="s">
        <v>47</v>
      </c>
      <c r="C24" s="18" t="s">
        <v>54</v>
      </c>
      <c r="D24" s="20">
        <v>175</v>
      </c>
      <c r="E24" s="42">
        <v>270</v>
      </c>
      <c r="F24" s="43">
        <f t="shared" si="18"/>
        <v>47250</v>
      </c>
      <c r="G24" s="21">
        <v>270</v>
      </c>
      <c r="H24" s="23">
        <f t="shared" si="19"/>
        <v>47250</v>
      </c>
      <c r="I24" s="21">
        <v>280</v>
      </c>
      <c r="J24" s="43">
        <f t="shared" si="20"/>
        <v>49000</v>
      </c>
      <c r="K24" s="24"/>
      <c r="L24" s="22"/>
      <c r="M24" s="22"/>
      <c r="N24" s="22"/>
      <c r="O24" s="22"/>
      <c r="P24" s="23"/>
      <c r="Q24" s="22">
        <f t="shared" si="21"/>
        <v>273.33</v>
      </c>
      <c r="R24" s="25">
        <f t="shared" si="22"/>
        <v>3</v>
      </c>
      <c r="S24" s="25">
        <f t="shared" si="23"/>
        <v>5.7735041352717502</v>
      </c>
      <c r="T24" s="26">
        <f t="shared" si="24"/>
        <v>2.1122833700185675</v>
      </c>
      <c r="U24" s="26" t="str">
        <f t="shared" si="25"/>
        <v>ОДН</v>
      </c>
      <c r="V24" s="27">
        <f t="shared" si="26"/>
        <v>47832.75</v>
      </c>
    </row>
    <row r="25" spans="1:22" ht="27" customHeight="1">
      <c r="A25" s="18">
        <v>13</v>
      </c>
      <c r="B25" s="44" t="s">
        <v>48</v>
      </c>
      <c r="C25" s="18" t="s">
        <v>54</v>
      </c>
      <c r="D25" s="20">
        <v>350</v>
      </c>
      <c r="E25" s="42">
        <v>85</v>
      </c>
      <c r="F25" s="43">
        <f t="shared" si="18"/>
        <v>29750</v>
      </c>
      <c r="G25" s="21">
        <v>99</v>
      </c>
      <c r="H25" s="23">
        <f t="shared" si="19"/>
        <v>34650</v>
      </c>
      <c r="I25" s="21">
        <v>95</v>
      </c>
      <c r="J25" s="43">
        <f t="shared" si="20"/>
        <v>33250</v>
      </c>
      <c r="K25" s="24"/>
      <c r="L25" s="22"/>
      <c r="M25" s="22"/>
      <c r="N25" s="22"/>
      <c r="O25" s="22"/>
      <c r="P25" s="23"/>
      <c r="Q25" s="22">
        <f t="shared" si="21"/>
        <v>93</v>
      </c>
      <c r="R25" s="25">
        <f t="shared" si="22"/>
        <v>3</v>
      </c>
      <c r="S25" s="25">
        <f t="shared" si="23"/>
        <v>7.2111025509279782</v>
      </c>
      <c r="T25" s="26">
        <f t="shared" si="24"/>
        <v>7.7538737106752453</v>
      </c>
      <c r="U25" s="26" t="str">
        <f t="shared" si="25"/>
        <v>ОДН</v>
      </c>
      <c r="V25" s="27">
        <f t="shared" si="26"/>
        <v>32550</v>
      </c>
    </row>
    <row r="26" spans="1:22" ht="27" customHeight="1">
      <c r="A26" s="18">
        <v>14</v>
      </c>
      <c r="B26" s="44" t="s">
        <v>49</v>
      </c>
      <c r="C26" s="18" t="s">
        <v>54</v>
      </c>
      <c r="D26" s="20">
        <v>650</v>
      </c>
      <c r="E26" s="42">
        <v>60</v>
      </c>
      <c r="F26" s="43">
        <f t="shared" si="18"/>
        <v>39000</v>
      </c>
      <c r="G26" s="21">
        <v>62</v>
      </c>
      <c r="H26" s="23">
        <f t="shared" si="19"/>
        <v>40300</v>
      </c>
      <c r="I26" s="21">
        <v>70</v>
      </c>
      <c r="J26" s="43">
        <f t="shared" si="20"/>
        <v>45500</v>
      </c>
      <c r="K26" s="24"/>
      <c r="L26" s="22"/>
      <c r="M26" s="22"/>
      <c r="N26" s="22"/>
      <c r="O26" s="22"/>
      <c r="P26" s="23"/>
      <c r="Q26" s="22">
        <f t="shared" si="21"/>
        <v>64</v>
      </c>
      <c r="R26" s="25">
        <f t="shared" si="22"/>
        <v>3</v>
      </c>
      <c r="S26" s="25">
        <f t="shared" si="23"/>
        <v>5.2915026221291814</v>
      </c>
      <c r="T26" s="26">
        <f t="shared" si="24"/>
        <v>8.2679728470768463</v>
      </c>
      <c r="U26" s="26" t="str">
        <f t="shared" si="25"/>
        <v>ОДН</v>
      </c>
      <c r="V26" s="27">
        <f t="shared" si="26"/>
        <v>41600</v>
      </c>
    </row>
    <row r="27" spans="1:22" ht="27" customHeight="1">
      <c r="A27" s="18">
        <v>15</v>
      </c>
      <c r="B27" s="44" t="s">
        <v>50</v>
      </c>
      <c r="C27" s="18" t="s">
        <v>54</v>
      </c>
      <c r="D27" s="20">
        <v>200</v>
      </c>
      <c r="E27" s="42">
        <v>400</v>
      </c>
      <c r="F27" s="43">
        <f t="shared" si="18"/>
        <v>80000</v>
      </c>
      <c r="G27" s="21">
        <v>250</v>
      </c>
      <c r="H27" s="23">
        <f t="shared" si="19"/>
        <v>50000</v>
      </c>
      <c r="I27" s="21">
        <v>410</v>
      </c>
      <c r="J27" s="43">
        <f t="shared" si="20"/>
        <v>82000</v>
      </c>
      <c r="K27" s="24"/>
      <c r="L27" s="22"/>
      <c r="M27" s="22"/>
      <c r="N27" s="22"/>
      <c r="O27" s="22"/>
      <c r="P27" s="23"/>
      <c r="Q27" s="22">
        <f t="shared" si="21"/>
        <v>353.33</v>
      </c>
      <c r="R27" s="25">
        <f t="shared" si="22"/>
        <v>3</v>
      </c>
      <c r="S27" s="25">
        <f t="shared" si="23"/>
        <v>89.628864491301016</v>
      </c>
      <c r="T27" s="26">
        <f t="shared" si="24"/>
        <v>25.366899072057574</v>
      </c>
      <c r="U27" s="26" t="str">
        <f t="shared" si="25"/>
        <v>ОДН</v>
      </c>
      <c r="V27" s="27">
        <f t="shared" si="26"/>
        <v>70666</v>
      </c>
    </row>
    <row r="28" spans="1:22" ht="27" customHeight="1">
      <c r="A28" s="18">
        <v>16</v>
      </c>
      <c r="B28" s="44" t="s">
        <v>51</v>
      </c>
      <c r="C28" s="18" t="s">
        <v>54</v>
      </c>
      <c r="D28" s="20">
        <v>800</v>
      </c>
      <c r="E28" s="42">
        <v>95</v>
      </c>
      <c r="F28" s="43">
        <f t="shared" si="18"/>
        <v>76000</v>
      </c>
      <c r="G28" s="21">
        <v>100</v>
      </c>
      <c r="H28" s="23">
        <f t="shared" si="19"/>
        <v>80000</v>
      </c>
      <c r="I28" s="21">
        <v>105</v>
      </c>
      <c r="J28" s="43">
        <f t="shared" si="20"/>
        <v>84000</v>
      </c>
      <c r="K28" s="24"/>
      <c r="L28" s="22"/>
      <c r="M28" s="22"/>
      <c r="N28" s="22"/>
      <c r="O28" s="22"/>
      <c r="P28" s="23"/>
      <c r="Q28" s="22">
        <f t="shared" si="21"/>
        <v>100</v>
      </c>
      <c r="R28" s="25">
        <f t="shared" si="22"/>
        <v>3</v>
      </c>
      <c r="S28" s="25">
        <f t="shared" si="23"/>
        <v>5</v>
      </c>
      <c r="T28" s="26">
        <f t="shared" si="24"/>
        <v>5</v>
      </c>
      <c r="U28" s="26" t="str">
        <f t="shared" si="25"/>
        <v>ОДН</v>
      </c>
      <c r="V28" s="27">
        <f t="shared" si="26"/>
        <v>80000</v>
      </c>
    </row>
    <row r="29" spans="1:22" ht="27" customHeight="1">
      <c r="A29" s="18">
        <v>17</v>
      </c>
      <c r="B29" s="44" t="s">
        <v>52</v>
      </c>
      <c r="C29" s="18" t="s">
        <v>54</v>
      </c>
      <c r="D29" s="20">
        <v>120</v>
      </c>
      <c r="E29" s="42">
        <v>250</v>
      </c>
      <c r="F29" s="43">
        <f t="shared" si="18"/>
        <v>30000</v>
      </c>
      <c r="G29" s="21">
        <v>170</v>
      </c>
      <c r="H29" s="23">
        <f t="shared" si="19"/>
        <v>20400</v>
      </c>
      <c r="I29" s="21">
        <v>260</v>
      </c>
      <c r="J29" s="43">
        <f t="shared" si="20"/>
        <v>31200</v>
      </c>
      <c r="K29" s="24"/>
      <c r="L29" s="22"/>
      <c r="M29" s="22"/>
      <c r="N29" s="22"/>
      <c r="O29" s="22"/>
      <c r="P29" s="23"/>
      <c r="Q29" s="22">
        <f t="shared" si="21"/>
        <v>226.67</v>
      </c>
      <c r="R29" s="25">
        <f t="shared" si="22"/>
        <v>3</v>
      </c>
      <c r="S29" s="25">
        <f t="shared" si="23"/>
        <v>49.328828792096814</v>
      </c>
      <c r="T29" s="26">
        <f t="shared" si="24"/>
        <v>21.762398549475808</v>
      </c>
      <c r="U29" s="26" t="str">
        <f t="shared" si="25"/>
        <v>ОДН</v>
      </c>
      <c r="V29" s="27">
        <f t="shared" si="26"/>
        <v>27200.399999999998</v>
      </c>
    </row>
    <row r="30" spans="1:22" ht="27" customHeight="1">
      <c r="A30" s="18">
        <v>18</v>
      </c>
      <c r="B30" s="44" t="s">
        <v>53</v>
      </c>
      <c r="C30" s="18" t="s">
        <v>54</v>
      </c>
      <c r="D30" s="20">
        <v>140</v>
      </c>
      <c r="E30" s="42">
        <v>66</v>
      </c>
      <c r="F30" s="43">
        <f t="shared" si="18"/>
        <v>9240</v>
      </c>
      <c r="G30" s="21">
        <v>68</v>
      </c>
      <c r="H30" s="23">
        <f t="shared" si="19"/>
        <v>9520</v>
      </c>
      <c r="I30" s="21">
        <v>76</v>
      </c>
      <c r="J30" s="43">
        <f t="shared" si="20"/>
        <v>10640</v>
      </c>
      <c r="K30" s="24"/>
      <c r="L30" s="22"/>
      <c r="M30" s="22"/>
      <c r="N30" s="22"/>
      <c r="O30" s="22"/>
      <c r="P30" s="23"/>
      <c r="Q30" s="22">
        <f t="shared" si="21"/>
        <v>70</v>
      </c>
      <c r="R30" s="25">
        <f t="shared" si="22"/>
        <v>3</v>
      </c>
      <c r="S30" s="25">
        <f t="shared" si="23"/>
        <v>5.2915026221291814</v>
      </c>
      <c r="T30" s="26">
        <f t="shared" si="24"/>
        <v>7.5592894601845444</v>
      </c>
      <c r="U30" s="26" t="str">
        <f t="shared" si="25"/>
        <v>ОДН</v>
      </c>
      <c r="V30" s="27">
        <f t="shared" si="26"/>
        <v>9800</v>
      </c>
    </row>
    <row r="31" spans="1:22" s="28" customFormat="1" ht="27.75" customHeight="1">
      <c r="A31" s="50" t="s">
        <v>26</v>
      </c>
      <c r="B31" s="50"/>
      <c r="C31" s="29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2">
        <f>SUM(V13:V30)</f>
        <v>439703.4</v>
      </c>
    </row>
    <row r="32" spans="1:22" s="33" customFormat="1">
      <c r="A32" s="34"/>
      <c r="S32" s="35"/>
    </row>
    <row r="33" spans="1:22">
      <c r="A33" s="51" t="s">
        <v>27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3"/>
    </row>
    <row r="34" spans="1:22" ht="52.5" customHeight="1">
      <c r="A34" s="54" t="s">
        <v>33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6"/>
    </row>
    <row r="35" spans="1:22" ht="100.5" customHeight="1">
      <c r="A35" s="47" t="s">
        <v>28</v>
      </c>
      <c r="B35" s="48"/>
      <c r="C35" s="49" t="s">
        <v>29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57.75" customHeight="1">
      <c r="A36" s="47" t="s">
        <v>30</v>
      </c>
      <c r="B36" s="48"/>
      <c r="C36" s="49" t="s">
        <v>31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44.25" customHeight="1">
      <c r="A37" s="47" t="s">
        <v>18</v>
      </c>
      <c r="B37" s="48"/>
      <c r="C37" s="49" t="s">
        <v>32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pans="1:2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>
      <c r="B39" s="37"/>
      <c r="C39" s="37"/>
      <c r="D39" s="38"/>
      <c r="E39" s="39"/>
      <c r="F39" s="4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1"/>
      <c r="S39" s="39"/>
      <c r="T39" s="39"/>
      <c r="U39" s="39"/>
      <c r="V39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36:B36"/>
    <mergeCell ref="C36:V36"/>
    <mergeCell ref="A37:B37"/>
    <mergeCell ref="C37:V37"/>
    <mergeCell ref="A31:B31"/>
    <mergeCell ref="A33:V33"/>
    <mergeCell ref="A34:V34"/>
    <mergeCell ref="A35:B35"/>
    <mergeCell ref="C35:V35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ГАУСОН СтБДИПиИ</cp:lastModifiedBy>
  <cp:revision>3</cp:revision>
  <dcterms:created xsi:type="dcterms:W3CDTF">2021-01-18T05:46:41Z</dcterms:created>
  <dcterms:modified xsi:type="dcterms:W3CDTF">2026-02-20T10:24:49Z</dcterms:modified>
</cp:coreProperties>
</file>